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55" windowWidth="20115" windowHeight="7815" activeTab="1"/>
  </bookViews>
  <sheets>
    <sheet name="Info" sheetId="1" r:id="rId1"/>
    <sheet name="Was koste ich als Arbeitnehmer" sheetId="2" r:id="rId2"/>
    <sheet name="Welcher Preis ist realistisch" sheetId="3" state="hidden" r:id="rId3"/>
    <sheet name="Sozialversicherungsinfo" sheetId="4" r:id="rId4"/>
  </sheets>
  <externalReferences>
    <externalReference r:id="rId5"/>
    <externalReference r:id="rId6"/>
    <externalReference r:id="rId7"/>
    <externalReference r:id="rId8"/>
    <externalReference r:id="rId9"/>
    <externalReference r:id="rId10"/>
  </externalReferences>
  <definedNames>
    <definedName name="______kd1" localSheetId="0">#REF!</definedName>
    <definedName name="______kd1">#REF!</definedName>
    <definedName name="______kd3">#REF!</definedName>
    <definedName name="_____kd1">#REF!</definedName>
    <definedName name="_____kd3">#REF!</definedName>
    <definedName name="____kd1">#REF!</definedName>
    <definedName name="____kd3">#REF!</definedName>
    <definedName name="___kd1">#REF!</definedName>
    <definedName name="___kd3">#REF!</definedName>
    <definedName name="__kd1">#REF!</definedName>
    <definedName name="__kd3">#REF!</definedName>
    <definedName name="_kd1" localSheetId="0">#REF!</definedName>
    <definedName name="_kd1">#REF!</definedName>
    <definedName name="_kd3">#REF!</definedName>
    <definedName name="_Order1" hidden="1">255</definedName>
    <definedName name="_Order2" hidden="1">255</definedName>
    <definedName name="…_Stundensätze_berechnen" localSheetId="0">#REF!</definedName>
    <definedName name="…_Stundensätze_berechnen">#REF!</definedName>
    <definedName name="ALJ_">#REF!</definedName>
    <definedName name="alles" localSheetId="0">'[1]Maschinen-Stundensatz'!$A$1:$F$57</definedName>
    <definedName name="alles">'[2]Maschinen-Stundensatz'!$A$1:$F$57</definedName>
    <definedName name="asdghj">#REF!</definedName>
    <definedName name="AU" localSheetId="0">[3]Ratendarlehen!$C$7</definedName>
    <definedName name="AU">[4]Ratendarlehen!$C$7</definedName>
    <definedName name="autorinfo">Info!$A$1</definedName>
    <definedName name="B" localSheetId="0">#REF!</definedName>
    <definedName name="B">#REF!</definedName>
    <definedName name="BAD_">#REF!,#REF!</definedName>
    <definedName name="BDM_">#REF!</definedName>
    <definedName name="BDU1_">#REF!</definedName>
    <definedName name="BDU10_">#REF!</definedName>
    <definedName name="BDU2_">#REF!</definedName>
    <definedName name="BDU3_">#REF!</definedName>
    <definedName name="BDU4_">#REF!</definedName>
    <definedName name="BDU5_">#REF!</definedName>
    <definedName name="BDU6_">#REF!</definedName>
    <definedName name="BDU7_">#REF!</definedName>
    <definedName name="BDU8_">#REF!</definedName>
    <definedName name="BDU9_">#REF!</definedName>
    <definedName name="BSE_">#REF!</definedName>
    <definedName name="dab" localSheetId="0">#REF!</definedName>
    <definedName name="dab">#REF!</definedName>
    <definedName name="dabt" localSheetId="0">#REF!</definedName>
    <definedName name="dabt">#REF!</definedName>
    <definedName name="dabtf">#REF!</definedName>
    <definedName name="dabz">#REF!</definedName>
    <definedName name="dabzf">#REF!</definedName>
    <definedName name="_xlnm.Print_Area" localSheetId="0">Info!$B$2:$P$30</definedName>
    <definedName name="_xlnm.Print_Area" localSheetId="1">'Was koste ich als Arbeitnehmer'!$B$1:$S$54</definedName>
    <definedName name="_xlnm.Print_Area" localSheetId="2">'Welcher Preis ist realistisch'!$A$1:$S$60</definedName>
    <definedName name="EDU1_1">#REF!</definedName>
    <definedName name="Efakt10_">#REF!</definedName>
    <definedName name="Efakt10_asdasdasd">#REF!</definedName>
    <definedName name="Efakt11_">#REF!</definedName>
    <definedName name="eiwoerrrrr">#REF!</definedName>
    <definedName name="ekh" localSheetId="0">#REF!</definedName>
    <definedName name="ekh">#REF!</definedName>
    <definedName name="ekht" localSheetId="0">#REF!</definedName>
    <definedName name="ekht">#REF!</definedName>
    <definedName name="ekhtf" localSheetId="0">#REF!</definedName>
    <definedName name="ekhtf">#REF!</definedName>
    <definedName name="ekhz">#REF!</definedName>
    <definedName name="ekhzf">#REF!</definedName>
    <definedName name="Fa1_">#REF!</definedName>
    <definedName name="Fa2_">#REF!</definedName>
    <definedName name="Fakt_01">#REF!</definedName>
    <definedName name="Fakt010">#REF!</definedName>
    <definedName name="Fakt02">#REF!</definedName>
    <definedName name="Fakt03">#REF!</definedName>
    <definedName name="Fakt04">#REF!</definedName>
    <definedName name="Fakt05">#REF!</definedName>
    <definedName name="Fakt06">#REF!</definedName>
    <definedName name="Fakt07">#REF!</definedName>
    <definedName name="Fakt08">#REF!</definedName>
    <definedName name="Fakt09">#REF!</definedName>
    <definedName name="Fakt1">#REF!</definedName>
    <definedName name="fakt1_1">#REF!</definedName>
    <definedName name="Fakt10">#REF!</definedName>
    <definedName name="Fakt2">#REF!</definedName>
    <definedName name="Fakt3">#REF!</definedName>
    <definedName name="Fakt4">#REF!</definedName>
    <definedName name="Fakt5">#REF!</definedName>
    <definedName name="Fakt6">#REF!</definedName>
    <definedName name="Fakt7">#REF!</definedName>
    <definedName name="Fakt8">#REF!</definedName>
    <definedName name="Fakt9">#REF!</definedName>
    <definedName name="fotokpl" localSheetId="0" hidden="1">{#N/A,#N/A,TRUE,"Planung";#N/A,#N/A,TRUE,"System";#N/A,#N/A,TRUE,"Lohn";#N/A,#N/A,TRUE,"Handel";#N/A,#N/A,TRUE,"DBR"}</definedName>
    <definedName name="fotokpl" localSheetId="2" hidden="1">{#N/A,#N/A,TRUE,"Planung";#N/A,#N/A,TRUE,"System";#N/A,#N/A,TRUE,"Lohn";#N/A,#N/A,TRUE,"Handel";#N/A,#N/A,TRUE,"DBR"}</definedName>
    <definedName name="fotokpl" hidden="1">{#N/A,#N/A,TRUE,"Planung";#N/A,#N/A,TRUE,"System";#N/A,#N/A,TRUE,"Lohn";#N/A,#N/A,TRUE,"Handel";#N/A,#N/A,TRUE,"DBR"}</definedName>
    <definedName name="grafiken" localSheetId="0">#REF!</definedName>
    <definedName name="grafiken">#REF!</definedName>
    <definedName name="Grund" localSheetId="0">'[5]Formeln-1'!$J$75</definedName>
    <definedName name="Grund">'[6]Formeln-1'!$J$75</definedName>
    <definedName name="Grundtabelle" localSheetId="0">'[5]Unternehmer etc.'!#REF!</definedName>
    <definedName name="Grundtabelle">'[6]Unternehmer etc.'!#REF!</definedName>
    <definedName name="Grundtabelle2010__ja_0__nein_1" localSheetId="0">'[5]Unternehmer etc.'!$G$26</definedName>
    <definedName name="Grundtabelle2010__ja_0__nein_1">'[6]Unternehmer etc.'!$G$26</definedName>
    <definedName name="Grundtabelle20102__ja_0__nein_1" localSheetId="0">'[5]Unternehmer etc.'!$P$26</definedName>
    <definedName name="Grundtabelle20102__ja_0__nein_1">'[6]Unternehmer etc.'!$P$26</definedName>
    <definedName name="Grundtarif" localSheetId="0">'[5]Formeln-1'!$J$82</definedName>
    <definedName name="Grundtarif">'[6]Formeln-1'!$J$82</definedName>
    <definedName name="hb" localSheetId="0">#REF!</definedName>
    <definedName name="hb">#REF!</definedName>
    <definedName name="hbt" localSheetId="0">#REF!</definedName>
    <definedName name="hbt">#REF!</definedName>
    <definedName name="hbtf" localSheetId="0">#REF!</definedName>
    <definedName name="hbtf">#REF!</definedName>
    <definedName name="hbz">#REF!</definedName>
    <definedName name="hbzf">#REF!</definedName>
    <definedName name="J">#REF!</definedName>
    <definedName name="kalkulieren1">#REF!</definedName>
    <definedName name="kalkulieren2">#REF!</definedName>
    <definedName name="kfix" localSheetId="0">'[1]Maschinen-Stundensatz'!$C$77</definedName>
    <definedName name="kfix">'[2]Maschinen-Stundensatz'!$C$77</definedName>
    <definedName name="kk" localSheetId="0">#REF!</definedName>
    <definedName name="kk">#REF!</definedName>
    <definedName name="kkaus" localSheetId="0">#REF!</definedName>
    <definedName name="kkaus">#REF!</definedName>
    <definedName name="kkz" localSheetId="0">#REF!</definedName>
    <definedName name="kkz">#REF!</definedName>
    <definedName name="kkzf">#REF!</definedName>
    <definedName name="kosten">#REF!</definedName>
    <definedName name="kvar" localSheetId="0">'[1]Maschinen-Stundensatz'!$C$78</definedName>
    <definedName name="kvar">'[2]Maschinen-Stundensatz'!$C$78</definedName>
    <definedName name="L" localSheetId="0">#REF!</definedName>
    <definedName name="L">#REF!</definedName>
    <definedName name="La1_">#REF!</definedName>
    <definedName name="La2_">#REF!</definedName>
    <definedName name="LF" localSheetId="0">#REF!</definedName>
    <definedName name="LF">#REF!</definedName>
    <definedName name="lkb" localSheetId="0">#REF!</definedName>
    <definedName name="lkb">#REF!</definedName>
    <definedName name="lkbt">#REF!</definedName>
    <definedName name="lkbtf">#REF!</definedName>
    <definedName name="lkbz">#REF!</definedName>
    <definedName name="lkbzf">#REF!</definedName>
    <definedName name="Ma1_">#REF!</definedName>
    <definedName name="Na1_">#REF!</definedName>
    <definedName name="Na2_">#REF!</definedName>
    <definedName name="nein" localSheetId="0">'[5]Formeln-1'!$J$78</definedName>
    <definedName name="nein">'[6]Formeln-1'!$J$78</definedName>
    <definedName name="Or1_">#REF!</definedName>
    <definedName name="Or2_">#REF!</definedName>
    <definedName name="P" localSheetId="0">#REF!</definedName>
    <definedName name="P">#REF!</definedName>
    <definedName name="Pl1_">#REF!</definedName>
    <definedName name="Pl2_">#REF!</definedName>
    <definedName name="Produkt1_">#REF!</definedName>
    <definedName name="Produkt2_">#REF!</definedName>
    <definedName name="Produkt3_">#REF!</definedName>
    <definedName name="Produkt4_">#REF!</definedName>
    <definedName name="Produkt5_">#REF!</definedName>
    <definedName name="rrrrr">#REF!</definedName>
    <definedName name="schit1">#REF!</definedName>
    <definedName name="schrott">#REF!</definedName>
    <definedName name="schrott1">#REF!</definedName>
    <definedName name="sdfjkxx">#REF!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ol" hidden="1">0.05</definedName>
    <definedName name="solver_typ" hidden="1">1</definedName>
    <definedName name="solver_val" hidden="1">0</definedName>
    <definedName name="Splitting">#REF!</definedName>
    <definedName name="St1_">#REF!</definedName>
    <definedName name="St2_">#REF!</definedName>
    <definedName name="SUA" localSheetId="0">[3]Ratendarlehen!$F$46</definedName>
    <definedName name="SUA">[4]Ratendarlehen!$F$46</definedName>
    <definedName name="SUP" localSheetId="0">[3]Ratendarlehen!$D$46</definedName>
    <definedName name="SUP">[4]Ratendarlehen!$D$46</definedName>
    <definedName name="SUT" localSheetId="0">[3]Ratendarlehen!$E$46</definedName>
    <definedName name="SUT">[4]Ratendarlehen!$E$46</definedName>
    <definedName name="T" localSheetId="0">[3]Ratendarlehen!$E$16</definedName>
    <definedName name="T">[4]Ratendarlehen!$E$16</definedName>
    <definedName name="T10_" localSheetId="0">[3]Ratendarlehen!$E$25</definedName>
    <definedName name="T10_">[4]Ratendarlehen!$E$25</definedName>
    <definedName name="T11_" localSheetId="0">[3]Ratendarlehen!$E$26</definedName>
    <definedName name="T11_">[4]Ratendarlehen!$E$26</definedName>
    <definedName name="T12_" localSheetId="0">[3]Ratendarlehen!$E$27</definedName>
    <definedName name="T12_">[4]Ratendarlehen!$E$27</definedName>
    <definedName name="T13_" localSheetId="0">[3]Ratendarlehen!$E$28</definedName>
    <definedName name="T13_">[4]Ratendarlehen!$E$28</definedName>
    <definedName name="T14_" localSheetId="0">[3]Ratendarlehen!$E$29</definedName>
    <definedName name="T14_">[4]Ratendarlehen!$E$29</definedName>
    <definedName name="T15_" localSheetId="0">[3]Ratendarlehen!$E$30</definedName>
    <definedName name="T15_">[4]Ratendarlehen!$E$30</definedName>
    <definedName name="T16_" localSheetId="0">[3]Ratendarlehen!$E$31</definedName>
    <definedName name="T16_">[4]Ratendarlehen!$E$31</definedName>
    <definedName name="T17_" localSheetId="0">[3]Ratendarlehen!$E$32</definedName>
    <definedName name="T17_">[4]Ratendarlehen!$E$32</definedName>
    <definedName name="T18_" localSheetId="0">[3]Ratendarlehen!$E$33</definedName>
    <definedName name="T18_">[4]Ratendarlehen!$E$33</definedName>
    <definedName name="T19_" localSheetId="0">[3]Ratendarlehen!$E$34</definedName>
    <definedName name="T19_">[4]Ratendarlehen!$E$34</definedName>
    <definedName name="T2_" localSheetId="0">[3]Ratendarlehen!$E$17</definedName>
    <definedName name="T2_">[4]Ratendarlehen!$E$17</definedName>
    <definedName name="T20_" localSheetId="0">[3]Ratendarlehen!$E$35</definedName>
    <definedName name="T20_">[4]Ratendarlehen!$E$35</definedName>
    <definedName name="T21_" localSheetId="0">[3]Ratendarlehen!$E$36</definedName>
    <definedName name="T21_">[4]Ratendarlehen!$E$36</definedName>
    <definedName name="T22_" localSheetId="0">[3]Ratendarlehen!$E$37</definedName>
    <definedName name="T22_">[4]Ratendarlehen!$E$37</definedName>
    <definedName name="T23_" localSheetId="0">[3]Ratendarlehen!$E$38</definedName>
    <definedName name="T23_">[4]Ratendarlehen!$E$38</definedName>
    <definedName name="T24_" localSheetId="0">[3]Ratendarlehen!$E$39</definedName>
    <definedName name="T24_">[4]Ratendarlehen!$E$39</definedName>
    <definedName name="T3_" localSheetId="0">[3]Ratendarlehen!$E$18</definedName>
    <definedName name="T3_">[4]Ratendarlehen!$E$18</definedName>
    <definedName name="T4_" localSheetId="0">[3]Ratendarlehen!$E$19</definedName>
    <definedName name="T4_">[4]Ratendarlehen!$E$19</definedName>
    <definedName name="T5_" localSheetId="0">[3]Ratendarlehen!$E$20</definedName>
    <definedName name="T5_">[4]Ratendarlehen!$E$20</definedName>
    <definedName name="T6_" localSheetId="0">[3]Ratendarlehen!$E$21</definedName>
    <definedName name="T6_">[4]Ratendarlehen!$E$21</definedName>
    <definedName name="T7_" localSheetId="0">[3]Ratendarlehen!$E$22</definedName>
    <definedName name="T7_">[4]Ratendarlehen!$E$22</definedName>
    <definedName name="T8_" localSheetId="0">[3]Ratendarlehen!$E$23</definedName>
    <definedName name="T8_">[4]Ratendarlehen!$E$23</definedName>
    <definedName name="T9_" localSheetId="0">[3]Ratendarlehen!$E$24</definedName>
    <definedName name="T9_">[4]Ratendarlehen!$E$24</definedName>
    <definedName name="temp1">#REF!</definedName>
    <definedName name="test" localSheetId="0" hidden="1">{#N/A,#N/A,TRUE,"Planung";#N/A,#N/A,TRUE,"System";#N/A,#N/A,TRUE,"Lohn";#N/A,#N/A,TRUE,"Handel";#N/A,#N/A,TRUE,"DBR"}</definedName>
    <definedName name="test" localSheetId="2" hidden="1">{#N/A,#N/A,TRUE,"Planung";#N/A,#N/A,TRUE,"System";#N/A,#N/A,TRUE,"Lohn";#N/A,#N/A,TRUE,"Handel";#N/A,#N/A,TRUE,"DBR"}</definedName>
    <definedName name="test" hidden="1">{#N/A,#N/A,TRUE,"Planung";#N/A,#N/A,TRUE,"System";#N/A,#N/A,TRUE,"Lohn";#N/A,#N/A,TRUE,"Handel";#N/A,#N/A,TRUE,"DBR"}</definedName>
    <definedName name="TF" localSheetId="0">[3]Ratendarlehen!$C$8</definedName>
    <definedName name="TF">[4]Ratendarlehen!$C$8</definedName>
    <definedName name="Tl1_">#REF!</definedName>
    <definedName name="Tl2_">#REF!</definedName>
    <definedName name="WDM_">#REF!</definedName>
    <definedName name="WDU1_">#REF!</definedName>
    <definedName name="WDU10_">#REF!</definedName>
    <definedName name="WDU2_">#REF!</definedName>
    <definedName name="WDU3_">#REF!</definedName>
    <definedName name="WDU4_">#REF!</definedName>
    <definedName name="WDU5_">#REF!</definedName>
    <definedName name="WDU6_">#REF!</definedName>
    <definedName name="WDU7_">#REF!</definedName>
    <definedName name="WDU8_">#REF!</definedName>
    <definedName name="WDU9_">#REF!</definedName>
    <definedName name="Wert1">#REF!</definedName>
    <definedName name="wrn.Bilanzanalyse." localSheetId="0" hidden="1">{#N/A,#N/A,TRUE,"Bilanz";#N/A,#N/A,TRUE,"GuV";#N/A,#N/A,TRUE,"Kennzahlen";#N/A,#N/A,TRUE,"Bewegungsbilanz"}</definedName>
    <definedName name="wrn.Bilanzanalyse." localSheetId="2" hidden="1">{#N/A,#N/A,TRUE,"Bilanz";#N/A,#N/A,TRUE,"GuV";#N/A,#N/A,TRUE,"Kennzahlen";#N/A,#N/A,TRUE,"Bewegungsbilanz"}</definedName>
    <definedName name="wrn.Bilanzanalyse." hidden="1">{#N/A,#N/A,TRUE,"Bilanz";#N/A,#N/A,TRUE,"GuV";#N/A,#N/A,TRUE,"Kennzahlen";#N/A,#N/A,TRUE,"Bewegungsbilanz"}</definedName>
    <definedName name="wrn.Finanzierung." localSheetId="0" hidden="1">{#N/A,#N/A,TRUE,"Kapitalbedarf";#N/A,#N/A,TRUE,"Finanzierung"}</definedName>
    <definedName name="wrn.Finanzierung." localSheetId="2" hidden="1">{#N/A,#N/A,TRUE,"Kapitalbedarf";#N/A,#N/A,TRUE,"Finanzierung"}</definedName>
    <definedName name="wrn.Finanzierung." hidden="1">{#N/A,#N/A,TRUE,"Kapitalbedarf";#N/A,#N/A,TRUE,"Finanzierung"}</definedName>
    <definedName name="wrn.FOTOKPL." localSheetId="0" hidden="1">{#N/A,#N/A,TRUE,"Planung";#N/A,#N/A,TRUE,"System";#N/A,#N/A,TRUE,"Lohn";#N/A,#N/A,TRUE,"Handel";#N/A,#N/A,TRUE,"DBR"}</definedName>
    <definedName name="wrn.FOTOKPL." localSheetId="2" hidden="1">{#N/A,#N/A,TRUE,"Planung";#N/A,#N/A,TRUE,"System";#N/A,#N/A,TRUE,"Lohn";#N/A,#N/A,TRUE,"Handel";#N/A,#N/A,TRUE,"DBR"}</definedName>
    <definedName name="wrn.FOTOKPL." hidden="1">{#N/A,#N/A,TRUE,"Planung";#N/A,#N/A,TRUE,"System";#N/A,#N/A,TRUE,"Lohn";#N/A,#N/A,TRUE,"Handel";#N/A,#N/A,TRUE,"DBR"}</definedName>
    <definedName name="wrn.Komplett." localSheetId="0" hidden="1">{#N/A,#N/A,TRUE,"Kapitalbedarf";#N/A,#N/A,TRUE,"Finanzierung";#N/A,#N/A,TRUE,"Mindestumsatz";#N/A,#N/A,TRUE,"Prüfung";#N/A,#N/A,TRUE,"Betriebsmittel"}</definedName>
    <definedName name="wrn.Komplett." localSheetId="2" hidden="1">{#N/A,#N/A,TRUE,"Kapitalbedarf";#N/A,#N/A,TRUE,"Finanzierung";#N/A,#N/A,TRUE,"Mindestumsatz";#N/A,#N/A,TRUE,"Prüfung";#N/A,#N/A,TRUE,"Betriebsmittel"}</definedName>
    <definedName name="wrn.Komplett." hidden="1">{#N/A,#N/A,TRUE,"Kapitalbedarf";#N/A,#N/A,TRUE,"Finanzierung";#N/A,#N/A,TRUE,"Mindestumsatz";#N/A,#N/A,TRUE,"Prüfung";#N/A,#N/A,TRUE,"Betriebsmittel"}</definedName>
    <definedName name="wrn.Mindestumsatz." localSheetId="0" hidden="1">{#N/A,#N/A,TRUE,"Mindestumsatz";#N/A,#N/A,TRUE,"Prüfung";#N/A,#N/A,TRUE,"Betriebsmittel"}</definedName>
    <definedName name="wrn.Mindestumsatz." localSheetId="2" hidden="1">{#N/A,#N/A,TRUE,"Mindestumsatz";#N/A,#N/A,TRUE,"Prüfung";#N/A,#N/A,TRUE,"Betriebsmittel"}</definedName>
    <definedName name="wrn.Mindestumsatz." hidden="1">{#N/A,#N/A,TRUE,"Mindestumsatz";#N/A,#N/A,TRUE,"Prüfung";#N/A,#N/A,TRUE,"Betriebsmittel"}</definedName>
    <definedName name="WSE_">#REF!</definedName>
    <definedName name="xxxx">#REF!</definedName>
    <definedName name="xxxxxx">#REF!</definedName>
    <definedName name="yxcvahssss">#REF!</definedName>
    <definedName name="Z_1615BAB0_B4BA_46C9_BD31_F141C80DF499_.wvu.PrintArea" localSheetId="0" hidden="1">Info!$B$2:$P$30</definedName>
    <definedName name="Z_1615BAB0_B4BA_46C9_BD31_F141C80DF499_.wvu.PrintArea" localSheetId="1" hidden="1">'Was koste ich als Arbeitnehmer'!$B$1:$S$54</definedName>
    <definedName name="Z_1615BAB0_B4BA_46C9_BD31_F141C80DF499_.wvu.PrintArea" localSheetId="2" hidden="1">'Welcher Preis ist realistisch'!$A$1:$S$60</definedName>
    <definedName name="Z_1615BAB0_B4BA_46C9_BD31_F141C80DF499_.wvu.Rows" localSheetId="2" hidden="1">'Welcher Preis ist realistisch'!$7:$12,'Welcher Preis ist realistisch'!$14:$15,'Welcher Preis ist realistisch'!$17:$17,'Welcher Preis ist realistisch'!$25:$27,'Welcher Preis ist realistisch'!$38:$41</definedName>
    <definedName name="Z_A7FC6B3A_88A3_4125_AE95_7125DCE03454_.wvu.PrintArea" localSheetId="0" hidden="1">Info!$B$2:$P$30</definedName>
    <definedName name="Z_A7FC6B3A_88A3_4125_AE95_7125DCE03454_.wvu.PrintArea" localSheetId="1" hidden="1">'Was koste ich als Arbeitnehmer'!$B$1:$S$54</definedName>
    <definedName name="Z_A7FC6B3A_88A3_4125_AE95_7125DCE03454_.wvu.PrintArea" localSheetId="2" hidden="1">'Welcher Preis ist realistisch'!$A$1:$S$60</definedName>
    <definedName name="Z_A7FC6B3A_88A3_4125_AE95_7125DCE03454_.wvu.Rows" localSheetId="2" hidden="1">'Welcher Preis ist realistisch'!$7:$12,'Welcher Preis ist realistisch'!$14:$15,'Welcher Preis ist realistisch'!$17:$17,'Welcher Preis ist realistisch'!$25:$27,'Welcher Preis ist realistisch'!$38:$41</definedName>
    <definedName name="zins1" localSheetId="0">#REF!</definedName>
    <definedName name="zins1">#REF!</definedName>
    <definedName name="zins2" localSheetId="0">#REF!</definedName>
    <definedName name="zins2">#REF!</definedName>
    <definedName name="zins3" localSheetId="0">#REF!</definedName>
    <definedName name="zins3">#REF!</definedName>
    <definedName name="zus">#REF!</definedName>
    <definedName name="zus1">#REF!</definedName>
    <definedName name="zusaus">#REF!</definedName>
    <definedName name="zusaus1">#REF!</definedName>
    <definedName name="zusproz">#REF!</definedName>
    <definedName name="zusproz1">#REF!</definedName>
    <definedName name="zust">#REF!</definedName>
    <definedName name="zust1">#REF!</definedName>
    <definedName name="zustf">#REF!</definedName>
    <definedName name="zustf1">#REF!</definedName>
    <definedName name="zusz">#REF!</definedName>
    <definedName name="zusz1">#REF!</definedName>
    <definedName name="zuszf">#REF!</definedName>
    <definedName name="zuszf1">#REF!</definedName>
  </definedNames>
  <calcPr calcId="145621"/>
  <customWorkbookViews>
    <customWorkbookView name="lapaint - Persönliche Ansicht" guid="{A7FC6B3A-88A3-4125-AE95-7125DCE03454}" mergeInterval="0" personalView="1" maximized="1" windowWidth="1596" windowHeight="675" activeSheetId="2"/>
    <customWorkbookView name="RBC-Ralf Beinbrecht Consulting - Persönliche Ansicht" guid="{1615BAB0-B4BA-46C9-BD31-F141C80DF499}" mergeInterval="0" personalView="1" maximized="1" windowWidth="1356" windowHeight="543" activeSheetId="2"/>
  </customWorkbookViews>
</workbook>
</file>

<file path=xl/calcChain.xml><?xml version="1.0" encoding="utf-8"?>
<calcChain xmlns="http://schemas.openxmlformats.org/spreadsheetml/2006/main">
  <c r="A8" i="4" l="1"/>
  <c r="C8" i="4" s="1"/>
  <c r="F8" i="4" s="1"/>
  <c r="K36" i="2" l="1"/>
  <c r="K35" i="2"/>
  <c r="K32" i="2"/>
  <c r="K31" i="2"/>
  <c r="K30" i="2"/>
  <c r="F31" i="4" l="1"/>
  <c r="F27" i="4"/>
  <c r="F23" i="4"/>
  <c r="J2" i="4" l="1"/>
  <c r="C9" i="4" s="1"/>
  <c r="V2" i="4" l="1"/>
  <c r="F20" i="4"/>
  <c r="O36" i="4"/>
  <c r="C36" i="4" l="1"/>
  <c r="R5" i="4" l="1"/>
  <c r="R9" i="4"/>
  <c r="R13" i="4"/>
  <c r="R18" i="4"/>
  <c r="R20" i="4" s="1"/>
  <c r="R24" i="4"/>
  <c r="R28" i="4"/>
  <c r="R32" i="4"/>
  <c r="O32" i="4"/>
  <c r="O28" i="4"/>
  <c r="O24" i="4"/>
  <c r="O20" i="4"/>
  <c r="O13" i="4"/>
  <c r="O9" i="4"/>
  <c r="O5" i="4"/>
  <c r="J20" i="4"/>
  <c r="V20" i="4"/>
  <c r="V18" i="4"/>
  <c r="J13" i="4"/>
  <c r="V13" i="4"/>
  <c r="V9" i="4"/>
  <c r="V5" i="4"/>
  <c r="J18" i="4"/>
  <c r="J9" i="4"/>
  <c r="J5" i="4"/>
  <c r="F32" i="4"/>
  <c r="C32" i="4"/>
  <c r="F28" i="4"/>
  <c r="C28" i="4"/>
  <c r="C20" i="4"/>
  <c r="C24" i="4"/>
  <c r="F18" i="4"/>
  <c r="C13" i="4"/>
  <c r="C5" i="4"/>
  <c r="O39" i="4" l="1"/>
  <c r="V39" i="4"/>
  <c r="R36" i="4"/>
  <c r="R39" i="4" s="1"/>
  <c r="F13" i="4"/>
  <c r="F9" i="4"/>
  <c r="F5" i="4"/>
  <c r="F24" i="4"/>
  <c r="J39" i="4" l="1"/>
  <c r="C39" i="4" l="1"/>
  <c r="S21" i="2" s="1"/>
  <c r="F36" i="4"/>
  <c r="F39" i="4" s="1"/>
  <c r="K20" i="2" l="1"/>
  <c r="K16" i="3" l="1"/>
  <c r="K15" i="2" l="1"/>
  <c r="K55" i="3" l="1"/>
  <c r="K34" i="3"/>
  <c r="P17" i="3"/>
  <c r="P16" i="3"/>
  <c r="P14" i="3"/>
  <c r="K12" i="3"/>
  <c r="K11" i="3"/>
  <c r="K10" i="3"/>
  <c r="K8" i="3"/>
  <c r="K14" i="3" s="1"/>
  <c r="K7" i="3"/>
  <c r="L6" i="3"/>
  <c r="K47" i="2"/>
  <c r="K28" i="2"/>
  <c r="K27" i="2"/>
  <c r="K37" i="2" s="1"/>
  <c r="K26" i="2"/>
  <c r="K25" i="2"/>
  <c r="K23" i="2"/>
  <c r="K22" i="2"/>
  <c r="K11" i="2"/>
  <c r="K4" i="2"/>
  <c r="L38" i="2" s="1"/>
  <c r="K38" i="2" s="1"/>
  <c r="K48" i="2" l="1"/>
  <c r="K9" i="2"/>
  <c r="K10" i="2"/>
  <c r="K50" i="2" l="1"/>
  <c r="K51" i="2" s="1"/>
  <c r="K39" i="2"/>
  <c r="K53" i="2" s="1"/>
  <c r="K54" i="2" s="1"/>
  <c r="P21" i="3" l="1"/>
  <c r="K21" i="3"/>
  <c r="K36" i="3" l="1"/>
  <c r="K23" i="3"/>
  <c r="K25" i="3" s="1"/>
  <c r="K58" i="3"/>
  <c r="K38" i="3"/>
  <c r="K40" i="3" s="1"/>
  <c r="P38" i="3"/>
  <c r="P40" i="3" s="1"/>
  <c r="P36" i="3"/>
  <c r="P58" i="3"/>
  <c r="P23" i="3"/>
  <c r="P25" i="3" s="1"/>
</calcChain>
</file>

<file path=xl/comments1.xml><?xml version="1.0" encoding="utf-8"?>
<comments xmlns="http://schemas.openxmlformats.org/spreadsheetml/2006/main">
  <authors>
    <author>Dr. Beinbrecht</author>
    <author xml:space="preserve"> Peter Grätz</author>
    <author>Jochen</author>
    <author>RBC-Ralf Beinbrecht Consulting</author>
    <author>Peter</author>
  </authors>
  <commentList>
    <comment ref="L4" authorId="0">
      <text>
        <r>
          <rPr>
            <b/>
            <sz val="9"/>
            <color indexed="81"/>
            <rFont val="Tahoma"/>
            <family val="2"/>
          </rPr>
          <t>Dr. Beinbrecht:</t>
        </r>
        <r>
          <rPr>
            <sz val="9"/>
            <color indexed="81"/>
            <rFont val="Tahoma"/>
            <family val="2"/>
          </rPr>
          <t xml:space="preserve">
hier Monatsgehälter im Jahr einpflegen, um Ihr durchschnittliches Monatsgehalt zu ermitteln!</t>
        </r>
      </text>
    </comment>
    <comment ref="K7" authorId="1">
      <text>
        <r>
          <rPr>
            <b/>
            <sz val="9"/>
            <color indexed="81"/>
            <rFont val="Tahoma"/>
            <family val="2"/>
          </rPr>
          <t>Hier z. B.. das letzte Jahresgehalt der Festanstellung eintragen. Dieser Betrag wird direkt ins sheet Sozialversicherungsinfo übernommen</t>
        </r>
      </text>
    </comment>
    <comment ref="M15" authorId="0">
      <text>
        <r>
          <rPr>
            <b/>
            <sz val="9"/>
            <color indexed="81"/>
            <rFont val="Tahoma"/>
            <family val="2"/>
          </rPr>
          <t>Dr. Beinbrecht:</t>
        </r>
        <r>
          <rPr>
            <sz val="9"/>
            <color indexed="81"/>
            <rFont val="Tahoma"/>
            <family val="2"/>
          </rPr>
          <t xml:space="preserve">
Bitte prüfen Sie Ihre Kosten kritisch, Schwankungen sind wahrscheinlich</t>
        </r>
      </text>
    </comment>
    <comment ref="B20" authorId="2">
      <text>
        <r>
          <rPr>
            <sz val="9"/>
            <color indexed="81"/>
            <rFont val="Tahoma"/>
            <family val="2"/>
          </rPr>
          <t>Dr. Beinbrecht
Kranken- und Sozialversicherung, Arbeitslosenversicherung, betriebliche Altersvorsorge + Unfallversicherung, Betriebsratsumlage;
Zuschüsse zur Direktversicherung; Unterstützungskasse; bzw. U1+2;  
Dieser Wert (Jahresbruttogehalt / 1,37 = Direktentgelt. Dirktentgelt + XX% = Arbeitskosten)</t>
        </r>
      </text>
    </comment>
    <comment ref="L20" authorId="3">
      <text>
        <r>
          <rPr>
            <b/>
            <sz val="9"/>
            <color indexed="81"/>
            <rFont val="Tahoma"/>
            <family val="2"/>
          </rPr>
          <t>RBC-Ralf Beinbrecht Consulting:</t>
        </r>
        <r>
          <rPr>
            <sz val="9"/>
            <color indexed="81"/>
            <rFont val="Tahoma"/>
            <family val="2"/>
          </rPr>
          <t xml:space="preserve">
wenn sie Knappschaft sind liegen wir bei ca. 20.300 € Beitragsbemessungsgrenze</t>
        </r>
      </text>
    </comment>
    <comment ref="B22" authorId="0">
      <text>
        <r>
          <rPr>
            <b/>
            <sz val="9"/>
            <color indexed="81"/>
            <rFont val="Tahoma"/>
            <family val="2"/>
          </rPr>
          <t>Dr. Beinbrecht:</t>
        </r>
        <r>
          <rPr>
            <sz val="9"/>
            <color indexed="81"/>
            <rFont val="Tahoma"/>
            <family val="2"/>
          </rPr>
          <t xml:space="preserve">
Diese Beträge können bis zu 8% vom Bruttolohn betragen</t>
        </r>
      </text>
    </comment>
    <comment ref="B25" authorId="4">
      <text>
        <r>
          <rPr>
            <sz val="9"/>
            <color indexed="81"/>
            <rFont val="Tahoma"/>
            <family val="2"/>
          </rPr>
          <t>Dr. Beinbrecht: 
nur wenn das Unternehmen eine zusätzliche Firmenrente anspart.</t>
        </r>
      </text>
    </comment>
    <comment ref="B26" authorId="4">
      <text>
        <r>
          <rPr>
            <sz val="9"/>
            <color indexed="81"/>
            <rFont val="Tahoma"/>
            <family val="2"/>
          </rPr>
          <t>Dr. Beinbrecht: Seminargebühren; gewährte Ausbildungs Zuschläge</t>
        </r>
        <r>
          <rPr>
            <b/>
            <sz val="9"/>
            <color indexed="81"/>
            <rFont val="Tahoma"/>
            <family val="2"/>
          </rPr>
          <t xml:space="preserve">
</t>
        </r>
      </text>
    </comment>
    <comment ref="B27" authorId="2">
      <text>
        <r>
          <rPr>
            <sz val="9"/>
            <color indexed="81"/>
            <rFont val="Tahoma"/>
            <family val="2"/>
          </rPr>
          <t>Dr. Beinbrecht: 
Leasing, Steuern, Versicherung, Verbrauch, Reparatur, Fuhrparkkosten</t>
        </r>
      </text>
    </comment>
    <comment ref="B28" authorId="2">
      <text>
        <r>
          <rPr>
            <sz val="9"/>
            <color indexed="81"/>
            <rFont val="Tahoma"/>
            <family val="2"/>
          </rPr>
          <t>Dr. Beinbrecht: 
Z. B.. 12 Monate * 75 Euro Handykosten + Abschreibung Laptop 760 Euro per anno</t>
        </r>
      </text>
    </comment>
    <comment ref="B30" authorId="2">
      <text>
        <r>
          <rPr>
            <sz val="9"/>
            <color indexed="81"/>
            <rFont val="Tahoma"/>
            <family val="2"/>
          </rPr>
          <t>Dr. Beinbrecht: 
Zeitungsannonce oder Vergabe von Suchauftrag;
Kosten für Headhunter und Werbeagentur</t>
        </r>
        <r>
          <rPr>
            <b/>
            <sz val="9"/>
            <color indexed="81"/>
            <rFont val="Tahoma"/>
            <family val="2"/>
          </rPr>
          <t xml:space="preserve">
</t>
        </r>
      </text>
    </comment>
    <comment ref="B31" authorId="2">
      <text>
        <r>
          <rPr>
            <sz val="9"/>
            <color indexed="81"/>
            <rFont val="Tahoma"/>
            <family val="2"/>
          </rPr>
          <t>Dr. Beinbrecht: 
Sichtung, Bewertung, Verwaltung und die Interviews für seine Bewerbung. Kosten 1 Tag in der Personalabteilung und 2 Tage in der Fachabteilung, mögl. Kosten für Personalvorauswahl Unternehmensberatung od. Headhunter</t>
        </r>
      </text>
    </comment>
    <comment ref="B32" authorId="4">
      <text>
        <r>
          <rPr>
            <sz val="9"/>
            <color indexed="81"/>
            <rFont val="Tahoma"/>
            <family val="2"/>
          </rPr>
          <t>Dr. Beinbrecht: 
z. B.. bewilligte Umzugskosten; etwaige Kosten für Hotel, Reisekosten etc.</t>
        </r>
      </text>
    </comment>
    <comment ref="B33" authorId="2">
      <text>
        <r>
          <rPr>
            <sz val="9"/>
            <color indexed="81"/>
            <rFont val="Tahoma"/>
            <family val="2"/>
          </rPr>
          <t>Dr. Beinbrecht:
Werte &lt; 1 Jahr ergeben hier evtl. keine vernünftige Kalkulation</t>
        </r>
      </text>
    </comment>
    <comment ref="B35" authorId="2">
      <text>
        <r>
          <rPr>
            <sz val="9"/>
            <color indexed="81"/>
            <rFont val="Tahoma"/>
            <family val="2"/>
          </rPr>
          <t>Dr. Beinbrecht: 
Klageerwiderungen. Recherchen, RA-Kosten, Vorbereitung und Reise zu Gerichtsterminen. 
Diesen Wert auf 0 setzen wenn angenommen werden kann, dass der Mitarbeiter nicht klagt oder bis zur Rente nicht gekündigt wird.
Soll beispielsweise angenommen werden, dass im Schnitt jeder 2. Mitarbeiter klagt, kann diese Zahl hier kalkulatorisch halbiert gesetzt werden. Dies ist hier aber der Erfahrungswert.</t>
        </r>
      </text>
    </comment>
    <comment ref="B36" authorId="2">
      <text>
        <r>
          <rPr>
            <sz val="9"/>
            <color indexed="81"/>
            <rFont val="Tahoma"/>
            <family val="2"/>
          </rPr>
          <t>Dr. Beinbrecht:
Typische Prozessdauern liegen zwischen 0,5 und 2 Jahren.
Diesen Wert auf 0 setzen, wenn angenommen werden, dass der Mitarbeiter nicht klagt oder bis zur Rente nicht gekündigt wird.
Soll beispielsweise angenommen werden, dass im Schnitt jeder 2. Mitarbeiter klagt und die Prozesse jeweils 1 Jahr dauern, kann diese Zahl hier kalkulatorisch auf 0,5 gesetzt werden. Das ist der Erwartungswert.</t>
        </r>
      </text>
    </comment>
    <comment ref="B37" authorId="2">
      <text>
        <r>
          <rPr>
            <sz val="9"/>
            <color indexed="81"/>
            <rFont val="Tahoma"/>
            <family val="2"/>
          </rPr>
          <t>Dr. Beinbrecht: 
Das gesamte Gehalt aller Lohnkosten muss bis zur richterlichen Entscheidung rückgestellt werden. Der Angestellte ist in dieser Zeit typischerweise seinen Aufgaben entbunden</t>
        </r>
      </text>
    </comment>
    <comment ref="B38" authorId="2">
      <text>
        <r>
          <rPr>
            <b/>
            <sz val="9"/>
            <color indexed="81"/>
            <rFont val="Tahoma"/>
            <family val="2"/>
          </rPr>
          <t xml:space="preserve">VHB ist typischerweise 1 Monatsbruttogehalt pro Betriebszugehörigkeitsjahr. Wenn eine Kündigungsklage läuft bezieht sich die spätere Abfindung auf Betriebszugehörigkeit + Prozessdauer. </t>
        </r>
      </text>
    </comment>
    <comment ref="L41" authorId="3">
      <text>
        <r>
          <rPr>
            <b/>
            <sz val="9"/>
            <color indexed="81"/>
            <rFont val="Tahoma"/>
            <family val="2"/>
          </rPr>
          <t>RBC-Ralf Beinbrecht Consulting:</t>
        </r>
        <r>
          <rPr>
            <sz val="9"/>
            <color indexed="81"/>
            <rFont val="Tahoma"/>
            <family val="2"/>
          </rPr>
          <t xml:space="preserve">
… oder nach Ihrem Ermäßen!</t>
        </r>
      </text>
    </comment>
    <comment ref="B42" authorId="2">
      <text>
        <r>
          <rPr>
            <sz val="9"/>
            <color indexed="81"/>
            <rFont val="Tahoma"/>
            <family val="2"/>
          </rPr>
          <t>Dr. Beinbrecht: 
Standardwert = 30 Tage, gesetzliches Min = 24 Tage</t>
        </r>
      </text>
    </comment>
    <comment ref="B44" authorId="2">
      <text>
        <r>
          <rPr>
            <sz val="9"/>
            <color indexed="81"/>
            <rFont val="Tahoma"/>
            <family val="2"/>
          </rPr>
          <t>Dr. Beinbrecht: 
Der Bundesdurchschnitt liegt derzeit bei 8 Tagen pro Jahr, war vor ein paar Jahren schon doppelt so hoch</t>
        </r>
      </text>
    </comment>
    <comment ref="B46" authorId="2">
      <text>
        <r>
          <rPr>
            <sz val="9"/>
            <color indexed="81"/>
            <rFont val="Tahoma"/>
            <family val="2"/>
          </rPr>
          <t>Dr. Beinbrecht: 
Bundesdurchschnitt = 11 Tage, Bayern z. B.. 13 Tage</t>
        </r>
      </text>
    </comment>
    <comment ref="B47" authorId="4">
      <text>
        <r>
          <rPr>
            <sz val="9"/>
            <color indexed="81"/>
            <rFont val="Tahoma"/>
            <family val="2"/>
          </rPr>
          <t>Dr. Beinbrecht: 
Zeiten in denen die Mitarbeiter ihre Reisekosten abrechnen, Büro aufräumen, usw.</t>
        </r>
      </text>
    </comment>
    <comment ref="B48" authorId="2">
      <text>
        <r>
          <rPr>
            <sz val="9"/>
            <color indexed="81"/>
            <rFont val="Tahoma"/>
            <family val="2"/>
          </rPr>
          <t>Dr. Beinbrecht: 
Bei Beratern kann man hier mindestens 10 Tage annehmen, selbst wenn versucht wird Projektleerlauf durch sowieso notwendigen  Weiterbildung und Urlaub zu kompensieren</t>
        </r>
      </text>
    </comment>
    <comment ref="B51" authorId="2">
      <text>
        <r>
          <rPr>
            <sz val="9"/>
            <color indexed="81"/>
            <rFont val="Tahoma"/>
            <family val="2"/>
          </rPr>
          <t>Dr. Beinbrecht: 
Oft wird argumentiert, dass ein Engagement eines Interimsmitarbeiters von nur 3 oder 4 Tagen/ Woche nicht ausreichend wäre, um eine Aufgabe sinnvoll und nachhaltig zu bearbeiten. Diese Rechnung zeigt, dass ein Festangestellter netto auch nur 3-4 Tage/Woche produktiv ist</t>
        </r>
      </text>
    </comment>
    <comment ref="B53" authorId="2">
      <text>
        <r>
          <rPr>
            <sz val="9"/>
            <color indexed="81"/>
            <rFont val="Tahoma"/>
            <family val="2"/>
          </rPr>
          <t>Dr. Beinbrecht: 
Die projektbezogen anfallenden Reisekosten können sehr unterschiedlich sein, und müssen hier abgezogen werden, wenn man eine entsprechend bereinigte Betrachtung anstellen möchte.</t>
        </r>
      </text>
    </comment>
  </commentList>
</comments>
</file>

<file path=xl/comments2.xml><?xml version="1.0" encoding="utf-8"?>
<comments xmlns="http://schemas.openxmlformats.org/spreadsheetml/2006/main">
  <authors>
    <author>Markus</author>
    <author>Dr. Beinbrecht</author>
    <author>RBC-Ralf Beinbrecht Consulting</author>
  </authors>
  <commentList>
    <comment ref="B4" authorId="0">
      <text>
        <r>
          <rPr>
            <b/>
            <sz val="9"/>
            <color indexed="81"/>
            <rFont val="Tahoma"/>
            <family val="2"/>
          </rPr>
          <t xml:space="preserve">Dr. Beinbrecht:  
</t>
        </r>
        <r>
          <rPr>
            <sz val="9"/>
            <color indexed="81"/>
            <rFont val="Tahoma"/>
            <family val="2"/>
          </rPr>
          <t>Kündigungsfrist in der Regel 14 Tage bis max. 30 Tage bzw. nach Vereinbarung</t>
        </r>
      </text>
    </comment>
    <comment ref="K4" authorId="1">
      <text>
        <r>
          <rPr>
            <b/>
            <sz val="9"/>
            <color indexed="81"/>
            <rFont val="Tahoma"/>
            <family val="2"/>
          </rPr>
          <t>Dr. Beinbrecht:</t>
        </r>
        <r>
          <rPr>
            <sz val="9"/>
            <color indexed="81"/>
            <rFont val="Tahoma"/>
            <family val="2"/>
          </rPr>
          <t xml:space="preserve">
ermittelte Wochenstunden</t>
        </r>
      </text>
    </comment>
    <comment ref="L4" authorId="2">
      <text>
        <r>
          <rPr>
            <b/>
            <sz val="9"/>
            <color indexed="81"/>
            <rFont val="Tahoma"/>
            <family val="2"/>
          </rPr>
          <t>RBC-Ralf Beinbrecht Consulting:</t>
        </r>
        <r>
          <rPr>
            <sz val="9"/>
            <color indexed="81"/>
            <rFont val="Tahoma"/>
            <family val="2"/>
          </rPr>
          <t xml:space="preserve">
Wochentage eintragen
</t>
        </r>
      </text>
    </comment>
    <comment ref="L5" authorId="2">
      <text>
        <r>
          <rPr>
            <b/>
            <sz val="9"/>
            <color indexed="81"/>
            <rFont val="Tahoma"/>
            <family val="2"/>
          </rPr>
          <t>RBC-Ralf Beinbrecht Consulting:</t>
        </r>
        <r>
          <rPr>
            <sz val="9"/>
            <color indexed="81"/>
            <rFont val="Tahoma"/>
            <family val="2"/>
          </rPr>
          <t xml:space="preserve">
Stunden die Sie am Tag im Unternehmen als freier MA und/oder tätig sind!</t>
        </r>
      </text>
    </comment>
    <comment ref="K6" authorId="2">
      <text>
        <r>
          <rPr>
            <b/>
            <sz val="9"/>
            <color indexed="81"/>
            <rFont val="Tahoma"/>
            <family val="2"/>
          </rPr>
          <t>RBC-Ralf Beinbrecht Consulting:</t>
        </r>
        <r>
          <rPr>
            <sz val="9"/>
            <color indexed="81"/>
            <rFont val="Tahoma"/>
            <family val="2"/>
          </rPr>
          <t xml:space="preserve">
hier Ihre Vorstellung im Stundenbereich eintragen</t>
        </r>
      </text>
    </comment>
    <comment ref="K23" authorId="2">
      <text>
        <r>
          <rPr>
            <b/>
            <sz val="9"/>
            <color indexed="81"/>
            <rFont val="Tahoma"/>
            <family val="2"/>
          </rPr>
          <t>RBC-Ralf Beinbrecht Consulting:</t>
        </r>
        <r>
          <rPr>
            <sz val="9"/>
            <color indexed="81"/>
            <rFont val="Tahoma"/>
            <family val="2"/>
          </rPr>
          <t xml:space="preserve">
Berechnung - hier wird der oben angegebene Stundensatz mit Ihren Wunschstundensatz verglichen. Das heißt - sollten Sie drunter liegen (vergleichen Sie dies mit Ihrer Kalkulation). Sollten Sie drüber liegen, darf ich sie beglückwünschen, sie verkaufen sich als Experte sehr gut!</t>
        </r>
      </text>
    </comment>
  </commentList>
</comments>
</file>

<file path=xl/comments3.xml><?xml version="1.0" encoding="utf-8"?>
<comments xmlns="http://schemas.openxmlformats.org/spreadsheetml/2006/main">
  <authors>
    <author>lapaint</author>
    <author>RBC-Ralf Beinbrecht Consulting</author>
  </authors>
  <commentList>
    <comment ref="J2" authorId="0">
      <text>
        <r>
          <rPr>
            <b/>
            <sz val="9"/>
            <color indexed="81"/>
            <rFont val="Tahoma"/>
            <family val="2"/>
          </rPr>
          <t>lapaint:</t>
        </r>
        <r>
          <rPr>
            <sz val="9"/>
            <color indexed="81"/>
            <rFont val="Tahoma"/>
            <family val="2"/>
          </rPr>
          <t xml:space="preserve">
Bruttogehalt per anno angeben!
</t>
        </r>
      </text>
    </comment>
    <comment ref="V2" authorId="0">
      <text>
        <r>
          <rPr>
            <b/>
            <sz val="9"/>
            <color indexed="81"/>
            <rFont val="Tahoma"/>
            <family val="2"/>
          </rPr>
          <t>lapaint:</t>
        </r>
        <r>
          <rPr>
            <sz val="9"/>
            <color indexed="81"/>
            <rFont val="Tahoma"/>
            <family val="2"/>
          </rPr>
          <t xml:space="preserve">
Bruttogehalt per anno angeben!</t>
        </r>
      </text>
    </comment>
    <comment ref="A4" authorId="0">
      <text>
        <r>
          <rPr>
            <b/>
            <sz val="9"/>
            <color indexed="81"/>
            <rFont val="Tahoma"/>
            <family val="2"/>
          </rPr>
          <t>lapaint:</t>
        </r>
        <r>
          <rPr>
            <sz val="9"/>
            <color indexed="81"/>
            <rFont val="Tahoma"/>
            <family val="2"/>
          </rPr>
          <t xml:space="preserve">
Krankenversicherung-Beitragsbemessungsgrenze eintragen!</t>
        </r>
      </text>
    </comment>
    <comment ref="M4" authorId="0">
      <text>
        <r>
          <rPr>
            <b/>
            <sz val="9"/>
            <color indexed="81"/>
            <rFont val="Tahoma"/>
            <family val="2"/>
          </rPr>
          <t>lapaint:</t>
        </r>
        <r>
          <rPr>
            <sz val="9"/>
            <color indexed="81"/>
            <rFont val="Tahoma"/>
            <family val="2"/>
          </rPr>
          <t xml:space="preserve">
Krankenversicherung-Beitragsbemessungsgrenze eintragen!</t>
        </r>
      </text>
    </comment>
    <comment ref="A8" authorId="0">
      <text>
        <r>
          <rPr>
            <b/>
            <sz val="9"/>
            <color indexed="81"/>
            <rFont val="Tahoma"/>
            <family val="2"/>
          </rPr>
          <t>lapaint:</t>
        </r>
        <r>
          <rPr>
            <sz val="9"/>
            <color indexed="81"/>
            <rFont val="Tahoma"/>
            <family val="2"/>
          </rPr>
          <t xml:space="preserve">
Rentenversicherung-Beitragsbemessungsgrenze eintragen!</t>
        </r>
      </text>
    </comment>
    <comment ref="M8" authorId="0">
      <text>
        <r>
          <rPr>
            <b/>
            <sz val="9"/>
            <color indexed="81"/>
            <rFont val="Tahoma"/>
            <family val="2"/>
          </rPr>
          <t>lapaint:</t>
        </r>
        <r>
          <rPr>
            <sz val="9"/>
            <color indexed="81"/>
            <rFont val="Tahoma"/>
            <family val="2"/>
          </rPr>
          <t xml:space="preserve">
Rentenversicherung-Beitragsbemessungsgrenze eintragen!</t>
        </r>
      </text>
    </comment>
    <comment ref="E11" authorId="1">
      <text>
        <r>
          <rPr>
            <b/>
            <sz val="9"/>
            <color indexed="81"/>
            <rFont val="Tahoma"/>
            <family val="2"/>
          </rPr>
          <t>RBC-Ralf Beinbrecht Consulting:</t>
        </r>
        <r>
          <rPr>
            <sz val="9"/>
            <color indexed="81"/>
            <rFont val="Tahoma"/>
            <family val="2"/>
          </rPr>
          <t xml:space="preserve">
Beitragsbemessungsgrenze von der Rentenversicherung</t>
        </r>
      </text>
    </comment>
    <comment ref="Q11" authorId="1">
      <text>
        <r>
          <rPr>
            <b/>
            <sz val="9"/>
            <color indexed="81"/>
            <rFont val="Tahoma"/>
            <family val="2"/>
          </rPr>
          <t>RBC-Ralf Beinbrecht Consulting:</t>
        </r>
        <r>
          <rPr>
            <sz val="9"/>
            <color indexed="81"/>
            <rFont val="Tahoma"/>
            <family val="2"/>
          </rPr>
          <t xml:space="preserve">
Beitragsbemessungsgrenze von der Rentenversicherung</t>
        </r>
      </text>
    </comment>
    <comment ref="E15" authorId="1">
      <text>
        <r>
          <rPr>
            <b/>
            <sz val="9"/>
            <color indexed="81"/>
            <rFont val="Tahoma"/>
            <family val="2"/>
          </rPr>
          <t>RBC-Ralf Beinbrecht Consulting:</t>
        </r>
        <r>
          <rPr>
            <sz val="9"/>
            <color indexed="81"/>
            <rFont val="Tahoma"/>
            <family val="2"/>
          </rPr>
          <t xml:space="preserve">
Beitragsbemessungsgrenze von der Krankenversicherung</t>
        </r>
      </text>
    </comment>
    <comment ref="Q15" authorId="1">
      <text>
        <r>
          <rPr>
            <b/>
            <sz val="9"/>
            <color indexed="81"/>
            <rFont val="Tahoma"/>
            <family val="2"/>
          </rPr>
          <t>RBC-Ralf Beinbrecht Consulting:</t>
        </r>
        <r>
          <rPr>
            <sz val="9"/>
            <color indexed="81"/>
            <rFont val="Tahoma"/>
            <family val="2"/>
          </rPr>
          <t xml:space="preserve">
Beitragsbemessungsgrenze von der Krankenversicherung</t>
        </r>
      </text>
    </comment>
    <comment ref="E22" authorId="1">
      <text>
        <r>
          <rPr>
            <b/>
            <sz val="9"/>
            <color indexed="81"/>
            <rFont val="Tahoma"/>
            <family val="2"/>
          </rPr>
          <t>RBC-Ralf Beinbrecht Consulting:</t>
        </r>
        <r>
          <rPr>
            <sz val="9"/>
            <color indexed="81"/>
            <rFont val="Tahoma"/>
            <family val="2"/>
          </rPr>
          <t xml:space="preserve">
Beitragsbemessungsgrenze der Rentversicherung</t>
        </r>
      </text>
    </comment>
    <comment ref="Q22" authorId="1">
      <text>
        <r>
          <rPr>
            <b/>
            <sz val="9"/>
            <color indexed="81"/>
            <rFont val="Tahoma"/>
            <family val="2"/>
          </rPr>
          <t>RBC-Ralf Beinbrecht Consulting:</t>
        </r>
        <r>
          <rPr>
            <sz val="9"/>
            <color indexed="81"/>
            <rFont val="Tahoma"/>
            <family val="2"/>
          </rPr>
          <t xml:space="preserve">
Beitragsbemessungsgrenze der Rentversicherung</t>
        </r>
      </text>
    </comment>
    <comment ref="E26" authorId="1">
      <text>
        <r>
          <rPr>
            <b/>
            <sz val="9"/>
            <color indexed="81"/>
            <rFont val="Tahoma"/>
            <family val="2"/>
          </rPr>
          <t>RBC-Ralf Beinbrecht Consulting:</t>
        </r>
        <r>
          <rPr>
            <sz val="9"/>
            <color indexed="81"/>
            <rFont val="Tahoma"/>
            <family val="2"/>
          </rPr>
          <t xml:space="preserve">
Beitragsbemessungsgrenze der Rentversicherung</t>
        </r>
      </text>
    </comment>
    <comment ref="Q26" authorId="1">
      <text>
        <r>
          <rPr>
            <b/>
            <sz val="9"/>
            <color indexed="81"/>
            <rFont val="Tahoma"/>
            <family val="2"/>
          </rPr>
          <t>RBC-Ralf Beinbrecht Consulting:</t>
        </r>
        <r>
          <rPr>
            <sz val="9"/>
            <color indexed="81"/>
            <rFont val="Tahoma"/>
            <family val="2"/>
          </rPr>
          <t xml:space="preserve">
Beitragsbemessungsgrenze der Rentversicherung</t>
        </r>
      </text>
    </comment>
    <comment ref="E30" authorId="1">
      <text>
        <r>
          <rPr>
            <b/>
            <sz val="9"/>
            <color indexed="81"/>
            <rFont val="Tahoma"/>
            <family val="2"/>
          </rPr>
          <t>RBC-Ralf Beinbrecht Consulting:</t>
        </r>
        <r>
          <rPr>
            <sz val="9"/>
            <color indexed="81"/>
            <rFont val="Tahoma"/>
            <family val="2"/>
          </rPr>
          <t xml:space="preserve">
Beitragsbemessungsgrenze der Rentversicherung</t>
        </r>
      </text>
    </comment>
    <comment ref="Q30" authorId="1">
      <text>
        <r>
          <rPr>
            <b/>
            <sz val="9"/>
            <color indexed="81"/>
            <rFont val="Tahoma"/>
            <family val="2"/>
          </rPr>
          <t>RBC-Ralf Beinbrecht Consulting:</t>
        </r>
        <r>
          <rPr>
            <sz val="9"/>
            <color indexed="81"/>
            <rFont val="Tahoma"/>
            <family val="2"/>
          </rPr>
          <t xml:space="preserve">
Beitragsbemessungsgrenze der Rentversicherung</t>
        </r>
      </text>
    </comment>
    <comment ref="E34" authorId="1">
      <text>
        <r>
          <rPr>
            <b/>
            <sz val="9"/>
            <color indexed="81"/>
            <rFont val="Tahoma"/>
            <family val="2"/>
          </rPr>
          <t>RBC-Ralf Beinbrecht Consulting:</t>
        </r>
        <r>
          <rPr>
            <sz val="9"/>
            <color indexed="81"/>
            <rFont val="Tahoma"/>
            <family val="2"/>
          </rPr>
          <t xml:space="preserve">
Beitrag =   
Arbeitsentgelte x Beitragsfuß x Gefahrklasse durch 1.000
bzw. Höhe des Höchstjahresarbeitsverdienstes </t>
        </r>
      </text>
    </comment>
    <comment ref="Q34" authorId="1">
      <text>
        <r>
          <rPr>
            <b/>
            <sz val="9"/>
            <color indexed="81"/>
            <rFont val="Tahoma"/>
            <family val="2"/>
          </rPr>
          <t>RBC-Ralf Beinbrecht Consulting:</t>
        </r>
        <r>
          <rPr>
            <sz val="9"/>
            <color indexed="81"/>
            <rFont val="Tahoma"/>
            <family val="2"/>
          </rPr>
          <t xml:space="preserve">
Beitrag =   
Arbeitsentgelte x Beitragsfuß x Gefahrklasse durch 1.000
bzw. Höhe des Höchstjahresarbeitsverdienstes </t>
        </r>
      </text>
    </comment>
  </commentList>
</comments>
</file>

<file path=xl/sharedStrings.xml><?xml version="1.0" encoding="utf-8"?>
<sst xmlns="http://schemas.openxmlformats.org/spreadsheetml/2006/main" count="210" uniqueCount="164">
  <si>
    <t>Brutto Monatsgehalt (bei z.B.13 Monatsgehälter)</t>
  </si>
  <si>
    <t>Jahresbruttogehalt</t>
  </si>
  <si>
    <t>Fixgehalt ohne Bonus</t>
  </si>
  <si>
    <t>… zusätzliches Urlaubsgeld</t>
  </si>
  <si>
    <t>in Prozent vom Jahresbrutto</t>
  </si>
  <si>
    <t>Die gelblichen Felder können Sie mit Leben füllen!</t>
  </si>
  <si>
    <t>… zusätzliches Weihnachtsgeld</t>
  </si>
  <si>
    <t>Bonus</t>
  </si>
  <si>
    <t xml:space="preserve">vom Jahresgehalt </t>
  </si>
  <si>
    <t>Prämien</t>
  </si>
  <si>
    <t>(Prämienbetrag fürs Jahr)</t>
  </si>
  <si>
    <t>Sonstiges per Jahr</t>
  </si>
  <si>
    <t>Diese Entgelte für arbeitsfreie Tage können mit etwa 16% der zu zahlenden Grundvergütung angesetzt werden</t>
  </si>
  <si>
    <t xml:space="preserve">Bezahlung von Feiertagen, Urlaubstagen, bezahlte Freistellung für z. B. Betriebsratsversammlungen und </t>
  </si>
  <si>
    <t>Arbeitgeberbeiträge für Vorsorge(Sozialversicherung)in % vom Jahresdirektentgeltes</t>
  </si>
  <si>
    <t>Personalzusatzkosten wie z. B. (Mehrarbeitszuschläge, Sonn- und Feiertagszuschläge, Schichtzuschläge)</t>
  </si>
  <si>
    <t>in Prozent</t>
  </si>
  <si>
    <t>Personalumlage für Personalangelegenheiten, Gespräche, Personaler, Steuerbüro (Personalbuchhaltung) etc.</t>
  </si>
  <si>
    <t>Firmenrente in % pro Jahr</t>
  </si>
  <si>
    <t>Aus-, bzw. Weiterbildung (fix pro Jahr)</t>
  </si>
  <si>
    <t>Kosten für Seminare</t>
  </si>
  <si>
    <t>Gesamtkosten Firmenwagen pro Jahr</t>
  </si>
  <si>
    <t>(Bsp. Audi A4 800€/ monatlich.)</t>
  </si>
  <si>
    <t>Gesamtkosten Nutzung Handy und Laptop pro Jahr</t>
  </si>
  <si>
    <t>(75€ Handy,65€ Leasing Notebook pro Monat per Durchschnitt)</t>
  </si>
  <si>
    <t>Bewerbungskosten / Akquise kosten aktiv</t>
  </si>
  <si>
    <t>umgelegt auf Jahre Zugehörigkeit</t>
  </si>
  <si>
    <t>Bewerbungskosten / Akquise  passiv</t>
  </si>
  <si>
    <t>umgelegt auf die Jahre der Zugehörigkeit</t>
  </si>
  <si>
    <t>Dauer des Beschäftigungsverhältnisses in Jahren</t>
  </si>
  <si>
    <t>Durchschnittswert</t>
  </si>
  <si>
    <t>Prozesskosten und -aufwände bei Klage gegen Kündigung</t>
  </si>
  <si>
    <t>Prozessdauer bis Entscheidung der Unzulässigkeit in Jahren</t>
  </si>
  <si>
    <t>Kosten der Weiterbezahlung bei Prozessentscheidung zugunsten des Arbeitnehmers</t>
  </si>
  <si>
    <t>Abfindung</t>
  </si>
  <si>
    <t>(Bruttomonatsgehalt * Anz. Jahre Zugehörigkeit) umgelegt auf aktuelles Jahr</t>
  </si>
  <si>
    <t>Durchschnittliche Gesamtkosten des Angestellten pro Jahr in seinem gesamten Arbeitsverhältnis</t>
  </si>
  <si>
    <t>Mögliche max. Arbeitstage pro Jahr</t>
  </si>
  <si>
    <t>365 - Wochenende</t>
  </si>
  <si>
    <t>Urlaubstage pro Jahr</t>
  </si>
  <si>
    <t>Bezahlte Weiterbildungstage pro Jahr</t>
  </si>
  <si>
    <t>Krankheitstage pro Jahr</t>
  </si>
  <si>
    <t>10 ist Durchschnitt</t>
  </si>
  <si>
    <t>Sonderurlaubstage pro Jahr</t>
  </si>
  <si>
    <t>Bezahlte Feiertage pro Jahr</t>
  </si>
  <si>
    <t>variiert zwischen 11 - 15 in Bayern</t>
  </si>
  <si>
    <t>Administrative Tätigkeit / unproduktive Zeit (Stunden pro Woche)</t>
  </si>
  <si>
    <t>Stunden pro Woche</t>
  </si>
  <si>
    <t>Bei Kundenprojekteinsätzen: mangelnde Projektauslastung weitere nicht fakturierbare Arbeitstage pro Jahr</t>
  </si>
  <si>
    <t>ausgehend von 95% Auslastung im Jahr</t>
  </si>
  <si>
    <t>Wirkliche Produktiv-Tage pro Beschäftigungsjahr</t>
  </si>
  <si>
    <t>Dementsprechend arbeitet ein Festangestellter im Jahresschnitt nur so viele Tage pro Woche</t>
  </si>
  <si>
    <t xml:space="preserve">Tagessatz des festangestellten Mitarbeiters. Excl. Reisekosten &amp; Spesen </t>
  </si>
  <si>
    <t>Tagessatz</t>
  </si>
  <si>
    <t>Stundensatz bei 8 Stunden pro Tag und 40 Stunden pro Woche</t>
  </si>
  <si>
    <t>Stundenwoche</t>
  </si>
  <si>
    <t>Einbringen von Prozentualen Abschlägen (Preisanpassungen) und Vermittlerprovisionen</t>
  </si>
  <si>
    <t>Werktage pro Arbeitswoche</t>
  </si>
  <si>
    <t>Stunden pro Arbeitstag</t>
  </si>
  <si>
    <t>Stundensatz(1)</t>
  </si>
  <si>
    <t xml:space="preserve">Spesen </t>
  </si>
  <si>
    <t>am Tag (geteilt durch Arbeitsstd..)</t>
  </si>
  <si>
    <t>Dokumentenpauschale</t>
  </si>
  <si>
    <t>in Prozent als Durchschnittswert vom Stundensatz</t>
  </si>
  <si>
    <t>Dokumentenpauschale für Ausfertigungen, Maßnahmepläne, Fehlerkataloge, PPT etc.</t>
  </si>
  <si>
    <t>… oder umgerechnet aufs Projekt ((Zeit)</t>
  </si>
  <si>
    <t>Fahrkosten</t>
  </si>
  <si>
    <t xml:space="preserve">Übernachtung </t>
  </si>
  <si>
    <t xml:space="preserve">Sonstiges </t>
  </si>
  <si>
    <t>Interimsmitarbeiter "All-in"(2) Kosten</t>
  </si>
  <si>
    <t>ist gleich Tagessatz</t>
  </si>
  <si>
    <t xml:space="preserve">bzw. reiner Stundensatz(1) </t>
  </si>
  <si>
    <t>Dieser Bereich soll Ihnen aufzeigen, wie Ihr Kunde Ihren Preis evtl. vergleicht!</t>
  </si>
  <si>
    <t xml:space="preserve">bzw. All-in(2) Angebote als Stundensatz </t>
  </si>
  <si>
    <t xml:space="preserve"> </t>
  </si>
  <si>
    <r>
      <t xml:space="preserve">… kalkulatorischer Vorteil / </t>
    </r>
    <r>
      <rPr>
        <b/>
        <sz val="11"/>
        <color indexed="10"/>
        <rFont val="Calibri"/>
        <family val="2"/>
      </rPr>
      <t xml:space="preserve">Nachteil </t>
    </r>
    <r>
      <rPr>
        <b/>
        <sz val="11"/>
        <rFont val="Calibri"/>
        <family val="2"/>
      </rPr>
      <t>per Stunde(1.) fürs Unternehmen (nicht für Sie)</t>
    </r>
  </si>
  <si>
    <t>bzw. per Tagessatz</t>
  </si>
  <si>
    <r>
      <t xml:space="preserve">… kalkulatorischer Vorteil / </t>
    </r>
    <r>
      <rPr>
        <sz val="11"/>
        <color indexed="10"/>
        <rFont val="Calibri"/>
        <family val="2"/>
      </rPr>
      <t xml:space="preserve">Nachteil </t>
    </r>
    <r>
      <rPr>
        <sz val="11"/>
        <rFont val="Calibri"/>
        <family val="2"/>
      </rPr>
      <t>per Stunde -All-in (2.)- fürs Unternehmen (nicht für Sie)</t>
    </r>
  </si>
  <si>
    <t>B.)    Passt mein Angebot wenn ich direkt mit den Kunden verhandeln kann (also ohne Zwischenhändler)?</t>
  </si>
  <si>
    <t>… ca. Unternehmensabschläge hier in</t>
  </si>
  <si>
    <t>in Prozent abzüglich</t>
  </si>
  <si>
    <t>Sonstige Abschläge , auf die Sie keinen direkten Einfluss haben von ca.</t>
  </si>
  <si>
    <t>*Weitere Vorteile sind, keine Weiterzahlungen bei Krankheit, Urlaub usw. Sie als Unternehmen können zudem schnell auf Marktschwankungen reagieren, und somit Kosten reduzieren. Weiteres liegt auf der Hand!</t>
  </si>
  <si>
    <t>So jetzt kommt der schwierige Teil, schwierig deshalb weil Sie nur erahnen können, welchen prozentualen Auf-/Abschlag Ihr Vermittler bzw. Engineering Büro für sein Unternehmen einrechnet!!!!</t>
  </si>
  <si>
    <t>Einbringen von prozentualen Abschlägen (Preisanpassungen) und Vermittlerprovisionen</t>
  </si>
  <si>
    <t>Gesamter prozentualer Verlust Ihres Stundensatz von ca.</t>
  </si>
  <si>
    <t>Dr. Ralf Beinbrecht</t>
  </si>
  <si>
    <t>RBC - Ralf Beinbrecht Consulting</t>
  </si>
  <si>
    <t>ADVISOR/FREELANCE for Technical services and more…</t>
  </si>
  <si>
    <t>Office:  +49 (0) 7171 874 3934</t>
  </si>
  <si>
    <t>Fax:     +49 (0) 3222 376 3625</t>
  </si>
  <si>
    <t>e-Mail:  info@Beinbrecht.de</t>
  </si>
  <si>
    <t>www.beinbrecht.de</t>
  </si>
  <si>
    <t xml:space="preserve">Hinweis: </t>
  </si>
  <si>
    <t>Alle Angaben in diesem Tool wurden vom Autor mit größter Sorgfalt erarbeitet bzw. zusammengestellt und unter Einschaltung wirksamer Kontrollmaßnahmen reproduziert.</t>
  </si>
  <si>
    <t xml:space="preserve">Trotzdem sind Fehler nicht ganz auszuschließen. Der Vertreiber / Autor sieht sich deshalb gezwungen, darauf hinzuweisen, dass sie weder eine Garantie noch </t>
  </si>
  <si>
    <t>die juristische Verantwortung oder irgendeine Haftung für Folgen, die auf fehlerhafte Angaben zurückgehen, übernommen werden.</t>
  </si>
  <si>
    <t>Für die Mitteilung etwaiger Fehler sind Vertreiber / Autor jederzeit dankbar.</t>
  </si>
  <si>
    <t>2012©RBC - Ralf Beinbrecht Consulting, 73529 Schwäbisch Gmünd</t>
  </si>
  <si>
    <t>Alle Inhalte sind geistiges Eigentum des Urhebers. Für die Verfügbarkeit und den Inhalt verlinkter Seiten wird keine Verantwortung übernommen. Änderungen und Irrtümer vorbehalten.</t>
  </si>
  <si>
    <t>Cockpit</t>
  </si>
  <si>
    <t>… und die nachfolgenden Tools sollten Sie sich besorgen</t>
  </si>
  <si>
    <t xml:space="preserve">EÜR </t>
  </si>
  <si>
    <t xml:space="preserve">Business Plan </t>
  </si>
  <si>
    <t xml:space="preserve">Welcher Preis ist realistisch </t>
  </si>
  <si>
    <t xml:space="preserve">Stundensatzberechnung </t>
  </si>
  <si>
    <t xml:space="preserve">Liquiditätsplan </t>
  </si>
  <si>
    <t xml:space="preserve">Autokostenrechner </t>
  </si>
  <si>
    <t>Anmerkung meinerseits: Attraktivität muss aber nicht unbedingt gleichzusetzen sein - mit Lohndumping!</t>
  </si>
  <si>
    <t xml:space="preserve">Was koste ich als Arbeitnehmer </t>
  </si>
  <si>
    <t>… Stundensätze berechnen - Marktpreise feststellen - Step one</t>
  </si>
  <si>
    <t>… Stundensätze berechnen - Marktpreise grob kalkulieren - Step two</t>
  </si>
  <si>
    <t>… ermittelter Stundensatz aus, was koste ich als Arbeitnehmer!</t>
  </si>
  <si>
    <r>
      <t xml:space="preserve">… kalkulatorischer Vorteil / </t>
    </r>
    <r>
      <rPr>
        <sz val="11"/>
        <color indexed="10"/>
        <rFont val="Calibri"/>
        <family val="2"/>
      </rPr>
      <t>Nachteil "</t>
    </r>
    <r>
      <rPr>
        <sz val="11"/>
        <rFont val="Calibri"/>
        <family val="2"/>
      </rPr>
      <t>per Stunde" fürs Unternehmen (nicht für Sie) - Berechnung siehe Kommentar</t>
    </r>
  </si>
  <si>
    <t>Gesamter Prozentsatz, der zum Abzug kommen könnte</t>
  </si>
  <si>
    <t>Dies bedeutet, sie sollten diesen Marktpreis in Ihr Angebot evtl. einkalkulieren (Stundensatz, ohne Spesen)</t>
  </si>
  <si>
    <t>2. Step                                                                 Interimsmitarbeiter</t>
  </si>
  <si>
    <t>1. Step                                  Arbeiter / Angestellter (Arbeitnehmer)</t>
  </si>
  <si>
    <t>Entgeltzahlungsfälle ohne Arbeitsleistung für Arbeiter / Angestellte wie z. B.</t>
  </si>
  <si>
    <t>Entgeltfortzahlung im Krankheitsfall</t>
  </si>
  <si>
    <t>bezahlte Freistellung wegen kurzfristiger Arbeitsverhinderung ( z. B. Arztbesuch während der Arbeitszeit)</t>
  </si>
  <si>
    <t>Signup Costs (z. B.. Umzug des Kandidaten)</t>
  </si>
  <si>
    <t>Ein kleiner Hinweis</t>
  </si>
  <si>
    <t>Arbeitgeber</t>
  </si>
  <si>
    <t>Arbeitnehmer</t>
  </si>
  <si>
    <t>Krankenversicherung (Allg. Beitragsatz)</t>
  </si>
  <si>
    <t>Rentenversicherung (Allg. Beitragsatz)</t>
  </si>
  <si>
    <t>Rentenversicherung (Knappschaft)</t>
  </si>
  <si>
    <t>Arbeitslosenversicherung</t>
  </si>
  <si>
    <t>Pflegeversicherung</t>
  </si>
  <si>
    <t>außer Sachsen</t>
  </si>
  <si>
    <t>nur Sachsen</t>
  </si>
  <si>
    <t>Single + ab 23J.</t>
  </si>
  <si>
    <t xml:space="preserve">Insolvenzgeldumlage </t>
  </si>
  <si>
    <t>U1 Entgeld für Betriebe bis 30 MA</t>
  </si>
  <si>
    <t>U2 Mutterschaftzaufwendungen - für alle</t>
  </si>
  <si>
    <t>Berufsgenossenschaft (je nach Branche)</t>
  </si>
  <si>
    <t>2012 (Beispiel Westd. Singel)</t>
  </si>
  <si>
    <t>Br.</t>
  </si>
  <si>
    <t>Beispiel: 90.000 € x Gefahrenklasse 3,3 x Beitragsfuß 2,19 durch 1000</t>
  </si>
  <si>
    <t>Summen</t>
  </si>
  <si>
    <t>Sozialversicherungsinfo (Rechenbeispiel)</t>
  </si>
  <si>
    <t>Beitragsbemussungs-grenzen</t>
  </si>
  <si>
    <t xml:space="preserve">Single  </t>
  </si>
  <si>
    <t>Bruttogehalt</t>
  </si>
  <si>
    <t>keine Knappschaft (Rente)</t>
  </si>
  <si>
    <t>mit Knappschaft (Rente)</t>
  </si>
  <si>
    <t>*Die gelblichen Felder können Sie mit Leben füllen!</t>
  </si>
  <si>
    <t>Arbeitgeberanteil (laut sheet Sozialversicherungsinfo, schlagen die unten)</t>
  </si>
  <si>
    <t>mit Vorsicht verändern&gt;&gt;&gt;&gt;&gt;&gt;&gt;</t>
  </si>
  <si>
    <t>Beispiel: Brutto € x Gefahrenklasse 3,3 x Beitragsfuß 2,19 durch 1000</t>
  </si>
  <si>
    <t>Vermögenswirksameleistungen (Jahr)</t>
  </si>
  <si>
    <t>Seien Sie sachlich-nüchtern, es bringt Ihnen nichts Schönwerte einzupflegen. Das Ziel soll es sein, einen realistischen Marktpreis zu erhalten. Bedenken Sie letztendlich hängen auch wichtige strategische Entscheidungen/ Entwicklungen davon ab.</t>
  </si>
  <si>
    <t>Stunden(-satz) - 8 pro Tag und 40 - pro Woche</t>
  </si>
  <si>
    <t>A.)    Vergleich: Fest - Interim aufgrund der von Ihnen ermittelten Daten (Was koste ich als Arbeitnehmer - aus Sicht des Unternehmens - ohne Spesen!)</t>
  </si>
  <si>
    <t>*Berücksichtigen sie bei diesem Vergleich, das ein freier Mitarbeiter, auch falls er monetär  - etwas mehr - zu Buche schlägt, Sie immer nur kurz bzw. mittelfristig begleitet!</t>
  </si>
  <si>
    <t>Ebenfalls muss er das unternehmerrische Risiko voll tragen. Und wenn Sie einen Spezialisten beauftragen erübrigt sich der Kostenunterschied, da er ja die Aufgabe hat Ihr Unternehmen z. B. produktiver zu gestalten!</t>
  </si>
  <si>
    <t xml:space="preserve">Wie Sie bemerken reduziert sich Ihr Stundensatz immer mehr! Des Weiteren dürfen sie nicht außer acht lassen, das Ihr CV durch etliche Hände geht (und somit unterschiedliche Deutungen möglich sind). </t>
  </si>
  <si>
    <t>C.)    Monetäre Betrachtung inkl. Berücksichtigung eines Vermittlers bzw. Engineering und oder ähnlichem</t>
  </si>
  <si>
    <t>Monetär könnten sie diesen Stundensatz kalkulieren bzw. anbieten (ohne Spesen)</t>
  </si>
  <si>
    <t>Beitragsbemussungs-grenze</t>
  </si>
  <si>
    <t>*anklicken</t>
  </si>
  <si>
    <t>Sozialversicherungsb.</t>
  </si>
  <si>
    <t>Kontrolle &gt;&gt;&gt;&gt;&gt;&gt;&gt;&gt;&gt;&gt;&gt;&gt;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</si>
</sst>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0\ &quot;€&quot;;[Red]\-#,##0\ &quot;€&quot;"/>
    <numFmt numFmtId="44" formatCode="_-* #,##0.00\ &quot;€&quot;_-;\-* #,##0.00\ &quot;€&quot;_-;_-* &quot;-&quot;??\ &quot;€&quot;_-;_-@_-"/>
    <numFmt numFmtId="43" formatCode="_-* #,##0.00\ _€_-;\-* #,##0.00\ _€_-;_-* &quot;-&quot;??\ _€_-;_-@_-"/>
    <numFmt numFmtId="164" formatCode="_-* #,##0\ &quot;€&quot;_-;\-* #,##0\ &quot;€&quot;_-;_-* &quot;-&quot;??\ &quot;€&quot;_-;_-@_-"/>
    <numFmt numFmtId="165" formatCode="#,##0\ &quot;€&quot;"/>
    <numFmt numFmtId="166" formatCode="0.0"/>
    <numFmt numFmtId="167" formatCode="_-* #,##0.00\ &quot;Euro&quot;_-;\-* #,##0.00\ &quot;Euro&quot;_-;_-* &quot;-&quot;??\ &quot;Euro&quot;_-;_-@_-"/>
    <numFmt numFmtId="168" formatCode="_-* #,##0.00\ [$€]_-;\-* #,##0.00\ [$€]_-;_-* &quot;-&quot;??\ [$€]_-;_-@_-"/>
    <numFmt numFmtId="169" formatCode="0_)"/>
    <numFmt numFmtId="170" formatCode="0.0%"/>
    <numFmt numFmtId="171" formatCode="0.000%"/>
    <numFmt numFmtId="172" formatCode="_-* #,##0.000\ &quot;€&quot;_-;\-* #,##0.000\ &quot;€&quot;_-;_-* &quot;-&quot;???\ &quot;€&quot;_-;_-@_-"/>
  </numFmts>
  <fonts count="8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Verdana"/>
      <family val="2"/>
    </font>
    <font>
      <i/>
      <sz val="24"/>
      <color theme="0"/>
      <name val="Calibri"/>
      <family val="2"/>
      <scheme val="minor"/>
    </font>
    <font>
      <sz val="10"/>
      <color theme="1"/>
      <name val="Arial"/>
      <family val="2"/>
    </font>
    <font>
      <b/>
      <sz val="16"/>
      <name val="Calibri"/>
      <family val="2"/>
      <scheme val="minor"/>
    </font>
    <font>
      <sz val="10"/>
      <name val="Calibri"/>
      <family val="2"/>
      <scheme val="minor"/>
    </font>
    <font>
      <sz val="10"/>
      <color theme="1"/>
      <name val="Calibri"/>
      <family val="2"/>
      <scheme val="minor"/>
    </font>
    <font>
      <sz val="12"/>
      <name val="Calibri"/>
      <family val="2"/>
      <scheme val="minor"/>
    </font>
    <font>
      <b/>
      <sz val="11"/>
      <name val="Calibri"/>
      <family val="2"/>
      <scheme val="minor"/>
    </font>
    <font>
      <b/>
      <sz val="11"/>
      <color rgb="FF005DE6"/>
      <name val="Calibri"/>
      <family val="2"/>
      <scheme val="minor"/>
    </font>
    <font>
      <sz val="11"/>
      <name val="Calibri"/>
      <family val="2"/>
      <scheme val="minor"/>
    </font>
    <font>
      <b/>
      <sz val="11"/>
      <color rgb="FF0070C0"/>
      <name val="Calibri"/>
      <family val="2"/>
      <scheme val="minor"/>
    </font>
    <font>
      <sz val="14"/>
      <color rgb="FFFF0000"/>
      <name val="Calibri"/>
      <family val="2"/>
      <scheme val="minor"/>
    </font>
    <font>
      <sz val="16"/>
      <color rgb="FFFF0000"/>
      <name val="Calibri"/>
      <family val="2"/>
      <scheme val="minor"/>
    </font>
    <font>
      <b/>
      <i/>
      <sz val="11"/>
      <color theme="1" tint="0.34998626667073579"/>
      <name val="Calibri"/>
      <family val="2"/>
      <scheme val="minor"/>
    </font>
    <font>
      <sz val="16"/>
      <color theme="0"/>
      <name val="Calibri"/>
      <family val="2"/>
      <scheme val="minor"/>
    </font>
    <font>
      <i/>
      <sz val="11"/>
      <color theme="1" tint="0.34998626667073579"/>
      <name val="Calibri"/>
      <family val="2"/>
      <scheme val="minor"/>
    </font>
    <font>
      <i/>
      <sz val="11"/>
      <color theme="1" tint="0.499984740745262"/>
      <name val="Calibri"/>
      <family val="2"/>
      <scheme val="minor"/>
    </font>
    <font>
      <sz val="11"/>
      <color theme="1" tint="0.499984740745262"/>
      <name val="Calibri"/>
      <family val="2"/>
      <scheme val="minor"/>
    </font>
    <font>
      <i/>
      <sz val="11"/>
      <name val="Calibri"/>
      <family val="2"/>
      <scheme val="minor"/>
    </font>
    <font>
      <i/>
      <sz val="11"/>
      <color theme="1"/>
      <name val="Calibri"/>
      <family val="2"/>
      <scheme val="minor"/>
    </font>
    <font>
      <b/>
      <u val="double"/>
      <sz val="11"/>
      <name val="Calibri"/>
      <family val="2"/>
      <scheme val="minor"/>
    </font>
    <font>
      <b/>
      <i/>
      <sz val="11"/>
      <name val="Calibri"/>
      <family val="2"/>
      <scheme val="minor"/>
    </font>
    <font>
      <b/>
      <sz val="9"/>
      <color indexed="81"/>
      <name val="Tahoma"/>
      <family val="2"/>
    </font>
    <font>
      <sz val="9"/>
      <color indexed="81"/>
      <name val="Tahoma"/>
      <family val="2"/>
    </font>
    <font>
      <sz val="9"/>
      <name val="Arial"/>
      <family val="2"/>
    </font>
    <font>
      <b/>
      <sz val="9"/>
      <name val="Arial"/>
      <family val="2"/>
    </font>
    <font>
      <sz val="11"/>
      <color indexed="8"/>
      <name val="Calibri"/>
      <family val="2"/>
    </font>
    <font>
      <sz val="11"/>
      <color indexed="9"/>
      <name val="Calibri"/>
      <family val="2"/>
    </font>
    <font>
      <b/>
      <sz val="18"/>
      <color indexed="62"/>
      <name val="Cambria"/>
      <family val="2"/>
    </font>
    <font>
      <b/>
      <sz val="10"/>
      <color theme="0"/>
      <name val="Calibri"/>
      <family val="1"/>
      <scheme val="minor"/>
    </font>
    <font>
      <sz val="8"/>
      <name val="Calibri"/>
      <family val="2"/>
      <scheme val="minor"/>
    </font>
    <font>
      <sz val="10"/>
      <name val="Arial"/>
      <family val="2"/>
    </font>
    <font>
      <sz val="10"/>
      <name val="Courier"/>
      <family val="3"/>
    </font>
    <font>
      <b/>
      <sz val="11"/>
      <color indexed="8"/>
      <name val="Calibri"/>
      <family val="2"/>
    </font>
    <font>
      <u/>
      <sz val="9"/>
      <color indexed="12"/>
      <name val="Arial"/>
      <family val="2"/>
    </font>
    <font>
      <u/>
      <sz val="10"/>
      <color indexed="12"/>
      <name val="Arial"/>
      <family val="2"/>
    </font>
    <font>
      <b/>
      <sz val="8"/>
      <color theme="0"/>
      <name val="Calibri"/>
      <family val="2"/>
      <scheme val="minor"/>
    </font>
    <font>
      <b/>
      <sz val="10"/>
      <name val="Arial"/>
      <family val="2"/>
    </font>
    <font>
      <b/>
      <sz val="10"/>
      <color indexed="8"/>
      <name val="Arial"/>
      <family val="2"/>
    </font>
    <font>
      <sz val="10"/>
      <color indexed="8"/>
      <name val="Arial"/>
      <family val="2"/>
    </font>
    <font>
      <b/>
      <sz val="14"/>
      <name val="Arial"/>
      <family val="2"/>
    </font>
    <font>
      <b/>
      <sz val="14"/>
      <color indexed="9"/>
      <name val="Arial"/>
      <family val="2"/>
    </font>
    <font>
      <sz val="12"/>
      <name val="Arial"/>
      <family val="2"/>
    </font>
    <font>
      <sz val="12"/>
      <name val="Wingdings"/>
      <charset val="2"/>
    </font>
    <font>
      <b/>
      <sz val="11"/>
      <color indexed="9"/>
      <name val="Calibri"/>
      <family val="2"/>
    </font>
    <font>
      <b/>
      <sz val="16"/>
      <color theme="1"/>
      <name val="Calibri"/>
      <family val="2"/>
      <scheme val="minor"/>
    </font>
    <font>
      <b/>
      <sz val="11"/>
      <color indexed="10"/>
      <name val="Calibri"/>
      <family val="2"/>
    </font>
    <font>
      <b/>
      <sz val="11"/>
      <name val="Calibri"/>
      <family val="2"/>
    </font>
    <font>
      <sz val="11"/>
      <color indexed="10"/>
      <name val="Calibri"/>
      <family val="2"/>
    </font>
    <font>
      <sz val="11"/>
      <name val="Calibri"/>
      <family val="2"/>
    </font>
    <font>
      <sz val="12"/>
      <color theme="0"/>
      <name val="Calibri"/>
      <family val="2"/>
      <scheme val="minor"/>
    </font>
    <font>
      <sz val="14"/>
      <color theme="0"/>
      <name val="Calibri"/>
      <family val="2"/>
      <scheme val="minor"/>
    </font>
    <font>
      <b/>
      <sz val="11"/>
      <color theme="3"/>
      <name val="Calibri"/>
      <family val="2"/>
      <scheme val="minor"/>
    </font>
    <font>
      <sz val="11"/>
      <color rgb="FFFF0000"/>
      <name val="Calibri"/>
      <family val="2"/>
      <scheme val="minor"/>
    </font>
    <font>
      <sz val="10"/>
      <color theme="0"/>
      <name val="Calibri"/>
      <family val="2"/>
      <scheme val="minor"/>
    </font>
    <font>
      <i/>
      <sz val="10"/>
      <color theme="0" tint="-0.499984740745262"/>
      <name val="Calibri"/>
      <family val="2"/>
      <scheme val="minor"/>
    </font>
    <font>
      <i/>
      <sz val="10.5"/>
      <color theme="0"/>
      <name val="Calibri"/>
      <family val="2"/>
      <scheme val="minor"/>
    </font>
    <font>
      <sz val="11"/>
      <color indexed="12"/>
      <name val="Verdana"/>
      <family val="2"/>
    </font>
    <font>
      <b/>
      <sz val="18"/>
      <color rgb="FFFF0000"/>
      <name val="Calibri"/>
      <family val="2"/>
      <scheme val="minor"/>
    </font>
    <font>
      <b/>
      <sz val="14"/>
      <color theme="0"/>
      <name val="Calibri"/>
      <family val="2"/>
      <scheme val="minor"/>
    </font>
    <font>
      <u/>
      <sz val="14"/>
      <color theme="3" tint="0.59999389629810485"/>
      <name val="Arial"/>
      <family val="2"/>
    </font>
    <font>
      <sz val="14"/>
      <color theme="3" tint="0.59999389629810485"/>
      <name val="Arial"/>
      <family val="2"/>
    </font>
    <font>
      <sz val="14"/>
      <color rgb="FFFFC000"/>
      <name val="Calibri"/>
      <family val="2"/>
      <scheme val="minor"/>
    </font>
    <font>
      <u/>
      <sz val="11"/>
      <color theme="10"/>
      <name val="Calibri"/>
      <family val="2"/>
      <scheme val="minor"/>
    </font>
    <font>
      <sz val="14"/>
      <color theme="3"/>
      <name val="Calibri"/>
      <family val="2"/>
      <scheme val="minor"/>
    </font>
    <font>
      <sz val="14"/>
      <color theme="0"/>
      <name val="Arial"/>
      <family val="2"/>
    </font>
    <font>
      <sz val="13"/>
      <color theme="0"/>
      <name val="Calibri"/>
      <family val="2"/>
      <scheme val="minor"/>
    </font>
    <font>
      <sz val="24"/>
      <color theme="0"/>
      <name val="Arial"/>
      <family val="2"/>
    </font>
    <font>
      <sz val="16"/>
      <color theme="3"/>
      <name val="Calibri"/>
      <family val="2"/>
      <scheme val="minor"/>
    </font>
    <font>
      <b/>
      <sz val="12"/>
      <color theme="3"/>
      <name val="Calibri"/>
      <family val="2"/>
      <scheme val="minor"/>
    </font>
    <font>
      <sz val="14"/>
      <color theme="1"/>
      <name val="Calibri"/>
      <family val="2"/>
      <scheme val="minor"/>
    </font>
    <font>
      <b/>
      <sz val="14"/>
      <color theme="1"/>
      <name val="Calibri"/>
      <family val="2"/>
      <scheme val="minor"/>
    </font>
    <font>
      <b/>
      <sz val="10"/>
      <color theme="1"/>
      <name val="Calibri"/>
      <family val="2"/>
      <scheme val="minor"/>
    </font>
    <font>
      <sz val="12"/>
      <color theme="1"/>
      <name val="Calibri"/>
      <family val="2"/>
      <scheme val="minor"/>
    </font>
    <font>
      <b/>
      <sz val="11"/>
      <color theme="0"/>
      <name val="Calibri"/>
      <family val="2"/>
      <scheme val="minor"/>
    </font>
    <font>
      <b/>
      <sz val="14"/>
      <name val="Calibri"/>
      <family val="2"/>
      <scheme val="minor"/>
    </font>
    <font>
      <sz val="11"/>
      <color theme="3"/>
      <name val="Calibri"/>
      <family val="2"/>
      <scheme val="minor"/>
    </font>
  </fonts>
  <fills count="33">
    <fill>
      <patternFill patternType="none"/>
    </fill>
    <fill>
      <patternFill patternType="gray125"/>
    </fill>
    <fill>
      <patternFill patternType="solid">
        <fgColor rgb="FFFFFFCC"/>
      </patternFill>
    </fill>
    <fill>
      <patternFill patternType="solid">
        <fgColor theme="6"/>
      </patternFill>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rgb="FFFF0000"/>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6" tint="0.39994506668294322"/>
        <bgColor indexed="6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6"/>
        <bgColor indexed="64"/>
      </patternFill>
    </fill>
    <fill>
      <patternFill patternType="solid">
        <fgColor indexed="9"/>
        <bgColor indexed="64"/>
      </patternFill>
    </fill>
    <fill>
      <patternFill patternType="solid">
        <fgColor rgb="FFFFC000"/>
        <bgColor indexed="64"/>
      </patternFill>
    </fill>
    <fill>
      <patternFill patternType="solid">
        <fgColor theme="5"/>
        <bgColor indexed="64"/>
      </patternFill>
    </fill>
    <fill>
      <patternFill patternType="solid">
        <fgColor rgb="FF00FF00"/>
        <bgColor indexed="64"/>
      </patternFill>
    </fill>
    <fill>
      <patternFill patternType="solid">
        <fgColor rgb="FFFFFF00"/>
        <bgColor indexed="64"/>
      </patternFill>
    </fill>
    <fill>
      <patternFill patternType="solid">
        <fgColor them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32">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theme="0"/>
      </top>
      <bottom style="medium">
        <color theme="0"/>
      </bottom>
      <diagonal/>
    </border>
    <border>
      <left style="double">
        <color indexed="63"/>
      </left>
      <right style="double">
        <color indexed="63"/>
      </right>
      <top style="double">
        <color indexed="63"/>
      </top>
      <bottom style="double">
        <color indexed="63"/>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thin">
        <color indexed="64"/>
      </top>
      <bottom style="double">
        <color indexed="64"/>
      </bottom>
      <diagonal/>
    </border>
    <border>
      <left/>
      <right/>
      <top/>
      <bottom style="medium">
        <color indexed="64"/>
      </bottom>
      <diagonal/>
    </border>
    <border>
      <left style="dotted">
        <color indexed="64"/>
      </left>
      <right style="dotted">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8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6" fillId="0" borderId="0"/>
    <xf numFmtId="9" fontId="6" fillId="0" borderId="0" applyFont="0" applyFill="0" applyBorder="0" applyAlignment="0" applyProtection="0"/>
    <xf numFmtId="0" fontId="28" fillId="0" borderId="0">
      <alignment vertical="center"/>
    </xf>
    <xf numFmtId="0" fontId="29" fillId="0" borderId="0">
      <alignment vertical="center"/>
    </xf>
    <xf numFmtId="0" fontId="28" fillId="0" borderId="0">
      <alignment vertical="center" wrapText="1"/>
    </xf>
    <xf numFmtId="0" fontId="29" fillId="0" borderId="0">
      <alignment vertical="center" wrapText="1"/>
    </xf>
    <xf numFmtId="0" fontId="30" fillId="8" borderId="0" applyNumberFormat="0" applyBorder="0" applyAlignment="0" applyProtection="0"/>
    <xf numFmtId="0" fontId="30" fillId="8" borderId="0" applyNumberFormat="0" applyBorder="0" applyAlignment="0" applyProtection="0"/>
    <xf numFmtId="0" fontId="31"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1" fillId="12"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1" fillId="11"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1" fillId="11" borderId="0" applyNumberFormat="0" applyBorder="0" applyAlignment="0" applyProtection="0"/>
    <xf numFmtId="0" fontId="30" fillId="14" borderId="0" applyNumberFormat="0" applyBorder="0" applyAlignment="0" applyProtection="0"/>
    <xf numFmtId="0" fontId="30" fillId="8" borderId="0" applyNumberFormat="0" applyBorder="0" applyAlignment="0" applyProtection="0"/>
    <xf numFmtId="0" fontId="31" fillId="9" borderId="0" applyNumberFormat="0" applyBorder="0" applyAlignment="0" applyProtection="0"/>
    <xf numFmtId="0" fontId="30" fillId="10" borderId="0" applyNumberFormat="0" applyBorder="0" applyAlignment="0" applyProtection="0"/>
    <xf numFmtId="0" fontId="30" fillId="15" borderId="0" applyNumberFormat="0" applyBorder="0" applyAlignment="0" applyProtection="0"/>
    <xf numFmtId="0" fontId="31" fillId="15" borderId="0" applyNumberFormat="0" applyBorder="0" applyAlignment="0" applyProtection="0"/>
    <xf numFmtId="0" fontId="32" fillId="0" borderId="0" applyNumberFormat="0" applyFill="0" applyBorder="0" applyAlignment="0" applyProtection="0"/>
    <xf numFmtId="0" fontId="33" fillId="16" borderId="15">
      <alignment horizontal="left" vertical="center"/>
      <protection locked="0" hidden="1"/>
    </xf>
    <xf numFmtId="0" fontId="34" fillId="0" borderId="0">
      <alignment horizontal="left" vertical="center"/>
    </xf>
    <xf numFmtId="14" fontId="34" fillId="0" borderId="0"/>
    <xf numFmtId="43" fontId="35" fillId="0" borderId="0" applyFont="0" applyFill="0" applyBorder="0" applyAlignment="0" applyProtection="0"/>
    <xf numFmtId="44" fontId="35" fillId="0" borderId="0" applyFont="0" applyFill="0" applyBorder="0" applyAlignment="0" applyProtection="0"/>
    <xf numFmtId="167" fontId="35" fillId="0" borderId="0" applyFont="0" applyFill="0" applyBorder="0" applyAlignment="0" applyProtection="0"/>
    <xf numFmtId="0" fontId="35" fillId="0" borderId="0" applyFont="0" applyFill="0" applyBorder="0" applyAlignment="0" applyProtection="0"/>
    <xf numFmtId="168" fontId="36" fillId="0" borderId="0" applyFont="0" applyFill="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28" fillId="0" borderId="0"/>
    <xf numFmtId="40" fontId="40" fillId="3" borderId="15">
      <alignment horizontal="centerContinuous" vertical="center"/>
    </xf>
    <xf numFmtId="169" fontId="41" fillId="1" borderId="0" applyAlignment="0" applyProtection="0"/>
    <xf numFmtId="0" fontId="1" fillId="2" borderId="1" applyNumberFormat="0" applyFont="0" applyAlignment="0" applyProtection="0"/>
    <xf numFmtId="0" fontId="1" fillId="2" borderId="1" applyNumberFormat="0" applyFont="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4" fillId="0" borderId="0"/>
    <xf numFmtId="0" fontId="35"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166" fontId="35" fillId="0" borderId="0"/>
    <xf numFmtId="49" fontId="41" fillId="0" borderId="0">
      <alignment horizontal="left" vertical="center"/>
    </xf>
    <xf numFmtId="0" fontId="42" fillId="0" borderId="0">
      <alignment vertical="center"/>
    </xf>
    <xf numFmtId="0" fontId="42" fillId="0" borderId="0">
      <alignment vertical="center" wrapText="1"/>
    </xf>
    <xf numFmtId="0" fontId="42" fillId="0" borderId="0">
      <alignment vertical="center"/>
    </xf>
    <xf numFmtId="0" fontId="43" fillId="0" borderId="0">
      <alignment vertical="center" wrapText="1"/>
    </xf>
    <xf numFmtId="0" fontId="44" fillId="0" borderId="0">
      <alignment horizontal="centerContinuous" vertical="center"/>
    </xf>
    <xf numFmtId="49" fontId="45" fillId="20" borderId="9" applyNumberFormat="0" applyFont="0" applyFill="0">
      <alignment horizontal="left" vertical="center"/>
    </xf>
    <xf numFmtId="49" fontId="45" fillId="20" borderId="9">
      <alignment vertical="center"/>
    </xf>
    <xf numFmtId="0" fontId="46" fillId="0" borderId="0"/>
    <xf numFmtId="44" fontId="3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7" fillId="21" borderId="0">
      <alignment horizontal="centerContinuous" vertical="center"/>
    </xf>
    <xf numFmtId="0" fontId="48" fillId="12" borderId="16" applyNumberFormat="0" applyAlignment="0" applyProtection="0"/>
    <xf numFmtId="0" fontId="4" fillId="0" borderId="0"/>
    <xf numFmtId="0" fontId="61" fillId="0" borderId="0" applyNumberFormat="0" applyFill="0" applyBorder="0" applyAlignment="0" applyProtection="0">
      <alignment vertical="top"/>
      <protection locked="0"/>
    </xf>
    <xf numFmtId="0" fontId="35" fillId="0" borderId="0"/>
    <xf numFmtId="0" fontId="67" fillId="0" borderId="0" applyNumberFormat="0" applyFill="0" applyBorder="0" applyAlignment="0" applyProtection="0"/>
  </cellStyleXfs>
  <cellXfs count="341">
    <xf numFmtId="0" fontId="0" fillId="0" borderId="0" xfId="0"/>
    <xf numFmtId="0" fontId="0" fillId="4" borderId="0" xfId="0" applyFont="1" applyFill="1" applyProtection="1">
      <protection hidden="1"/>
    </xf>
    <xf numFmtId="0" fontId="5" fillId="4" borderId="0" xfId="3" applyFont="1" applyFill="1" applyBorder="1" applyAlignment="1" applyProtection="1">
      <alignment vertical="center"/>
      <protection hidden="1"/>
    </xf>
    <xf numFmtId="0" fontId="0" fillId="5" borderId="0" xfId="0" applyFont="1" applyFill="1" applyProtection="1">
      <protection hidden="1"/>
    </xf>
    <xf numFmtId="0" fontId="0" fillId="5" borderId="4" xfId="0" applyFont="1" applyFill="1" applyBorder="1" applyProtection="1">
      <protection hidden="1"/>
    </xf>
    <xf numFmtId="0" fontId="0" fillId="5" borderId="5" xfId="0" applyFont="1" applyFill="1" applyBorder="1" applyProtection="1">
      <protection hidden="1"/>
    </xf>
    <xf numFmtId="0" fontId="0" fillId="5" borderId="0" xfId="0" applyFont="1" applyFill="1" applyBorder="1" applyProtection="1">
      <protection hidden="1"/>
    </xf>
    <xf numFmtId="0" fontId="0" fillId="5" borderId="7" xfId="0" applyFont="1" applyFill="1" applyBorder="1" applyProtection="1">
      <protection hidden="1"/>
    </xf>
    <xf numFmtId="0" fontId="7" fillId="4" borderId="8" xfId="4" applyFont="1" applyFill="1" applyBorder="1" applyAlignment="1" applyProtection="1">
      <alignment horizontal="center" vertical="center"/>
      <protection hidden="1"/>
    </xf>
    <xf numFmtId="0" fontId="7" fillId="4" borderId="9" xfId="4" applyFont="1" applyFill="1" applyBorder="1" applyAlignment="1" applyProtection="1">
      <alignment horizontal="center" vertical="center"/>
      <protection hidden="1"/>
    </xf>
    <xf numFmtId="0" fontId="9" fillId="4" borderId="9" xfId="4" applyFont="1" applyFill="1" applyBorder="1" applyAlignment="1" applyProtection="1">
      <protection hidden="1"/>
    </xf>
    <xf numFmtId="0" fontId="0" fillId="4" borderId="9" xfId="0" applyFont="1" applyFill="1" applyBorder="1" applyProtection="1">
      <protection hidden="1"/>
    </xf>
    <xf numFmtId="0" fontId="0" fillId="4" borderId="10" xfId="0" applyFont="1" applyFill="1" applyBorder="1" applyProtection="1">
      <protection hidden="1"/>
    </xf>
    <xf numFmtId="0" fontId="11" fillId="5" borderId="6" xfId="4" applyFont="1" applyFill="1" applyBorder="1" applyAlignment="1" applyProtection="1">
      <protection hidden="1"/>
    </xf>
    <xf numFmtId="0" fontId="11" fillId="5" borderId="0" xfId="4" applyFont="1" applyFill="1" applyBorder="1" applyAlignment="1" applyProtection="1">
      <protection hidden="1"/>
    </xf>
    <xf numFmtId="0" fontId="11" fillId="5" borderId="7" xfId="4" applyFont="1" applyFill="1" applyBorder="1" applyAlignment="1" applyProtection="1">
      <protection hidden="1"/>
    </xf>
    <xf numFmtId="6" fontId="1" fillId="5" borderId="11" xfId="4" applyNumberFormat="1" applyFont="1" applyFill="1" applyBorder="1" applyAlignment="1" applyProtection="1">
      <protection hidden="1"/>
    </xf>
    <xf numFmtId="0" fontId="1" fillId="5" borderId="0" xfId="4" applyFont="1" applyFill="1" applyBorder="1" applyAlignment="1" applyProtection="1">
      <protection hidden="1"/>
    </xf>
    <xf numFmtId="0" fontId="13" fillId="5" borderId="6" xfId="4" applyFont="1" applyFill="1" applyBorder="1" applyAlignment="1" applyProtection="1">
      <protection hidden="1"/>
    </xf>
    <xf numFmtId="0" fontId="13" fillId="5" borderId="0" xfId="4" applyFont="1" applyFill="1" applyBorder="1" applyAlignment="1" applyProtection="1">
      <protection hidden="1"/>
    </xf>
    <xf numFmtId="0" fontId="13" fillId="5" borderId="7" xfId="4" applyFont="1" applyFill="1" applyBorder="1" applyAlignment="1" applyProtection="1">
      <protection hidden="1"/>
    </xf>
    <xf numFmtId="0" fontId="0" fillId="5" borderId="12" xfId="0" applyFont="1" applyFill="1" applyBorder="1" applyProtection="1">
      <protection hidden="1"/>
    </xf>
    <xf numFmtId="164" fontId="1" fillId="5" borderId="13" xfId="1" applyNumberFormat="1" applyFont="1" applyFill="1" applyBorder="1" applyProtection="1">
      <protection hidden="1"/>
    </xf>
    <xf numFmtId="164" fontId="0" fillId="5" borderId="0" xfId="0" applyNumberFormat="1" applyFont="1" applyFill="1" applyBorder="1" applyProtection="1">
      <protection hidden="1"/>
    </xf>
    <xf numFmtId="0" fontId="13" fillId="5" borderId="6" xfId="4" applyFont="1" applyFill="1" applyBorder="1" applyAlignment="1" applyProtection="1">
      <alignment vertical="center"/>
      <protection hidden="1"/>
    </xf>
    <xf numFmtId="0" fontId="13" fillId="5" borderId="0" xfId="4" applyFont="1" applyFill="1" applyBorder="1" applyAlignment="1" applyProtection="1">
      <alignment vertical="center"/>
      <protection hidden="1"/>
    </xf>
    <xf numFmtId="0" fontId="13" fillId="5" borderId="7" xfId="4" applyFont="1" applyFill="1" applyBorder="1" applyAlignment="1" applyProtection="1">
      <alignment vertical="center"/>
      <protection hidden="1"/>
    </xf>
    <xf numFmtId="164" fontId="14" fillId="5" borderId="11" xfId="1" applyNumberFormat="1" applyFont="1" applyFill="1" applyBorder="1" applyProtection="1">
      <protection hidden="1"/>
    </xf>
    <xf numFmtId="164" fontId="12" fillId="5" borderId="13" xfId="1" applyNumberFormat="1" applyFont="1" applyFill="1" applyBorder="1" applyProtection="1">
      <protection hidden="1"/>
    </xf>
    <xf numFmtId="0" fontId="0" fillId="4" borderId="8" xfId="0" applyFont="1" applyFill="1" applyBorder="1" applyProtection="1">
      <protection hidden="1"/>
    </xf>
    <xf numFmtId="0" fontId="19" fillId="5" borderId="6" xfId="4" applyFont="1" applyFill="1" applyBorder="1" applyAlignment="1" applyProtection="1">
      <protection hidden="1"/>
    </xf>
    <xf numFmtId="0" fontId="19" fillId="5" borderId="0" xfId="4" applyFont="1" applyFill="1" applyBorder="1" applyAlignment="1" applyProtection="1">
      <protection hidden="1"/>
    </xf>
    <xf numFmtId="0" fontId="19" fillId="5" borderId="7" xfId="4" applyFont="1" applyFill="1" applyBorder="1" applyAlignment="1" applyProtection="1">
      <protection hidden="1"/>
    </xf>
    <xf numFmtId="0" fontId="20" fillId="4" borderId="8" xfId="4" applyFont="1" applyFill="1" applyBorder="1" applyAlignment="1" applyProtection="1">
      <protection hidden="1"/>
    </xf>
    <xf numFmtId="0" fontId="21" fillId="4" borderId="9" xfId="0" applyFont="1" applyFill="1" applyBorder="1" applyProtection="1">
      <protection hidden="1"/>
    </xf>
    <xf numFmtId="0" fontId="0" fillId="4" borderId="9" xfId="0" applyFont="1" applyFill="1" applyBorder="1" applyAlignment="1" applyProtection="1">
      <alignment horizontal="center" vertical="center" wrapText="1"/>
      <protection hidden="1"/>
    </xf>
    <xf numFmtId="164" fontId="13" fillId="5" borderId="13" xfId="1" applyNumberFormat="1" applyFont="1" applyFill="1" applyBorder="1" applyAlignment="1" applyProtection="1">
      <protection hidden="1"/>
    </xf>
    <xf numFmtId="0" fontId="22" fillId="5" borderId="6" xfId="4" applyFont="1" applyFill="1" applyBorder="1" applyAlignment="1" applyProtection="1">
      <protection hidden="1"/>
    </xf>
    <xf numFmtId="0" fontId="1" fillId="5" borderId="6" xfId="4" applyFont="1" applyFill="1" applyBorder="1" applyAlignment="1" applyProtection="1">
      <protection hidden="1"/>
    </xf>
    <xf numFmtId="0" fontId="1" fillId="5" borderId="7" xfId="4" applyFont="1" applyFill="1" applyBorder="1" applyAlignment="1" applyProtection="1">
      <protection hidden="1"/>
    </xf>
    <xf numFmtId="0" fontId="23" fillId="5" borderId="6" xfId="4" applyFont="1" applyFill="1" applyBorder="1" applyAlignment="1" applyProtection="1">
      <protection hidden="1"/>
    </xf>
    <xf numFmtId="164" fontId="1" fillId="5" borderId="13" xfId="1" applyNumberFormat="1" applyFont="1" applyFill="1" applyBorder="1" applyAlignment="1" applyProtection="1">
      <protection hidden="1"/>
    </xf>
    <xf numFmtId="0" fontId="12" fillId="5" borderId="13" xfId="4" applyFont="1" applyFill="1" applyBorder="1" applyAlignment="1" applyProtection="1">
      <protection locked="0" hidden="1"/>
    </xf>
    <xf numFmtId="164" fontId="1" fillId="0" borderId="13" xfId="1" applyNumberFormat="1" applyFont="1" applyBorder="1" applyAlignment="1" applyProtection="1">
      <protection hidden="1"/>
    </xf>
    <xf numFmtId="164" fontId="24" fillId="5" borderId="12" xfId="1" applyNumberFormat="1" applyFont="1" applyFill="1" applyBorder="1" applyAlignment="1" applyProtection="1">
      <protection hidden="1"/>
    </xf>
    <xf numFmtId="0" fontId="1" fillId="5" borderId="12" xfId="4" applyFont="1" applyFill="1" applyBorder="1" applyAlignment="1" applyProtection="1">
      <protection hidden="1"/>
    </xf>
    <xf numFmtId="0" fontId="2" fillId="4" borderId="8" xfId="4" applyFont="1" applyFill="1" applyBorder="1" applyAlignment="1" applyProtection="1">
      <protection hidden="1"/>
    </xf>
    <xf numFmtId="0" fontId="1" fillId="4" borderId="9" xfId="4" applyFont="1" applyFill="1" applyBorder="1" applyAlignment="1" applyProtection="1">
      <protection hidden="1"/>
    </xf>
    <xf numFmtId="165" fontId="11" fillId="5" borderId="13" xfId="4" applyNumberFormat="1" applyFont="1" applyFill="1" applyBorder="1" applyAlignment="1" applyProtection="1">
      <protection hidden="1"/>
    </xf>
    <xf numFmtId="0" fontId="14" fillId="5" borderId="13" xfId="4" applyFont="1" applyFill="1" applyBorder="1" applyAlignment="1" applyProtection="1">
      <protection hidden="1"/>
    </xf>
    <xf numFmtId="0" fontId="13" fillId="5" borderId="13" xfId="4" applyFont="1" applyFill="1" applyBorder="1" applyAlignment="1" applyProtection="1">
      <protection hidden="1"/>
    </xf>
    <xf numFmtId="0" fontId="1" fillId="4" borderId="8" xfId="4" applyFont="1" applyFill="1" applyBorder="1" applyAlignment="1" applyProtection="1">
      <protection hidden="1"/>
    </xf>
    <xf numFmtId="0" fontId="25" fillId="5" borderId="6" xfId="4" applyFont="1" applyFill="1" applyBorder="1" applyAlignment="1" applyProtection="1">
      <protection hidden="1"/>
    </xf>
    <xf numFmtId="0" fontId="25" fillId="5" borderId="0" xfId="4" applyFont="1" applyFill="1" applyBorder="1" applyAlignment="1" applyProtection="1">
      <protection hidden="1"/>
    </xf>
    <xf numFmtId="0" fontId="25" fillId="5" borderId="7" xfId="4" applyFont="1" applyFill="1" applyBorder="1" applyAlignment="1" applyProtection="1">
      <protection hidden="1"/>
    </xf>
    <xf numFmtId="0" fontId="22" fillId="5" borderId="0" xfId="4" applyFont="1" applyFill="1" applyBorder="1" applyAlignment="1" applyProtection="1">
      <protection hidden="1"/>
    </xf>
    <xf numFmtId="0" fontId="22" fillId="5" borderId="7" xfId="4" applyFont="1" applyFill="1" applyBorder="1" applyAlignment="1" applyProtection="1">
      <protection hidden="1"/>
    </xf>
    <xf numFmtId="166" fontId="11" fillId="5" borderId="13" xfId="4" applyNumberFormat="1" applyFont="1" applyFill="1" applyBorder="1" applyAlignment="1" applyProtection="1">
      <protection hidden="1"/>
    </xf>
    <xf numFmtId="0" fontId="1" fillId="5" borderId="13" xfId="4" applyFont="1" applyFill="1" applyBorder="1" applyAlignment="1" applyProtection="1">
      <protection hidden="1"/>
    </xf>
    <xf numFmtId="164" fontId="11" fillId="5" borderId="14" xfId="1" applyNumberFormat="1" applyFont="1" applyFill="1" applyBorder="1" applyAlignment="1" applyProtection="1">
      <protection hidden="1"/>
    </xf>
    <xf numFmtId="0" fontId="1" fillId="7" borderId="8" xfId="4" applyFont="1" applyFill="1" applyBorder="1" applyAlignment="1" applyProtection="1">
      <protection hidden="1"/>
    </xf>
    <xf numFmtId="0" fontId="1" fillId="7" borderId="9" xfId="4" applyFont="1" applyFill="1" applyBorder="1" applyAlignment="1" applyProtection="1">
      <protection hidden="1"/>
    </xf>
    <xf numFmtId="0" fontId="0" fillId="7" borderId="9" xfId="0" applyFont="1" applyFill="1" applyBorder="1" applyProtection="1">
      <protection hidden="1"/>
    </xf>
    <xf numFmtId="0" fontId="0" fillId="7" borderId="10" xfId="0" applyFont="1" applyFill="1" applyBorder="1" applyProtection="1">
      <protection hidden="1"/>
    </xf>
    <xf numFmtId="0" fontId="0" fillId="7" borderId="0" xfId="0" applyFont="1" applyFill="1" applyProtection="1">
      <protection hidden="1"/>
    </xf>
    <xf numFmtId="0" fontId="1" fillId="4" borderId="0" xfId="4" applyFont="1" applyFill="1" applyAlignment="1" applyProtection="1">
      <protection hidden="1"/>
    </xf>
    <xf numFmtId="0" fontId="12" fillId="6" borderId="12" xfId="0" applyFont="1" applyFill="1" applyBorder="1" applyAlignment="1" applyProtection="1">
      <alignment horizontal="center" vertical="center"/>
      <protection locked="0" hidden="1"/>
    </xf>
    <xf numFmtId="0" fontId="2" fillId="5" borderId="4" xfId="0" applyFont="1" applyFill="1" applyBorder="1" applyAlignment="1" applyProtection="1">
      <alignment vertical="center"/>
      <protection hidden="1"/>
    </xf>
    <xf numFmtId="0" fontId="12" fillId="6" borderId="13" xfId="0" applyFont="1" applyFill="1" applyBorder="1" applyAlignment="1" applyProtection="1">
      <alignment horizontal="center" vertical="center"/>
      <protection locked="0" hidden="1"/>
    </xf>
    <xf numFmtId="0" fontId="2" fillId="5" borderId="0" xfId="0" applyFont="1" applyFill="1" applyBorder="1" applyAlignment="1" applyProtection="1">
      <alignment vertical="center"/>
      <protection hidden="1"/>
    </xf>
    <xf numFmtId="0" fontId="1" fillId="5" borderId="0" xfId="4" applyFont="1" applyFill="1" applyBorder="1" applyAlignment="1" applyProtection="1">
      <alignment vertical="center"/>
      <protection hidden="1"/>
    </xf>
    <xf numFmtId="0" fontId="1" fillId="5" borderId="7" xfId="4" applyFont="1" applyFill="1" applyBorder="1" applyAlignment="1" applyProtection="1">
      <alignment vertical="center"/>
      <protection hidden="1"/>
    </xf>
    <xf numFmtId="164" fontId="12" fillId="6" borderId="12" xfId="1" applyNumberFormat="1" applyFont="1" applyFill="1" applyBorder="1" applyAlignment="1" applyProtection="1">
      <alignment horizontal="center" vertical="center"/>
      <protection locked="0" hidden="1"/>
    </xf>
    <xf numFmtId="164" fontId="0" fillId="5" borderId="12" xfId="0" applyNumberFormat="1" applyFont="1" applyFill="1" applyBorder="1" applyProtection="1">
      <protection hidden="1"/>
    </xf>
    <xf numFmtId="164" fontId="1" fillId="5" borderId="13" xfId="1" applyNumberFormat="1" applyFont="1" applyFill="1" applyBorder="1" applyAlignment="1" applyProtection="1">
      <alignment horizontal="center" vertical="center"/>
      <protection hidden="1"/>
    </xf>
    <xf numFmtId="164" fontId="12" fillId="6" borderId="13" xfId="1" applyNumberFormat="1" applyFont="1" applyFill="1" applyBorder="1" applyAlignment="1" applyProtection="1">
      <alignment horizontal="center" vertical="center"/>
      <protection hidden="1"/>
    </xf>
    <xf numFmtId="0" fontId="0" fillId="5" borderId="0" xfId="0" applyFill="1" applyBorder="1" applyProtection="1">
      <protection hidden="1"/>
    </xf>
    <xf numFmtId="164" fontId="0" fillId="5" borderId="13" xfId="0" applyNumberFormat="1" applyFont="1" applyFill="1" applyBorder="1" applyProtection="1">
      <protection hidden="1"/>
    </xf>
    <xf numFmtId="9" fontId="0" fillId="6" borderId="13" xfId="0" applyNumberFormat="1" applyFont="1" applyFill="1" applyBorder="1" applyProtection="1">
      <protection hidden="1"/>
    </xf>
    <xf numFmtId="0" fontId="0" fillId="5" borderId="13" xfId="0" applyFont="1" applyFill="1" applyBorder="1" applyProtection="1">
      <protection hidden="1"/>
    </xf>
    <xf numFmtId="0" fontId="0" fillId="6" borderId="13" xfId="0" applyFont="1" applyFill="1" applyBorder="1" applyProtection="1">
      <protection hidden="1"/>
    </xf>
    <xf numFmtId="6" fontId="0" fillId="5" borderId="13" xfId="0" applyNumberFormat="1" applyFont="1" applyFill="1" applyBorder="1" applyProtection="1">
      <protection hidden="1"/>
    </xf>
    <xf numFmtId="6" fontId="0" fillId="6" borderId="13" xfId="0" applyNumberFormat="1" applyFont="1" applyFill="1" applyBorder="1" applyProtection="1">
      <protection hidden="1"/>
    </xf>
    <xf numFmtId="0" fontId="1" fillId="22" borderId="6" xfId="4" applyFont="1" applyFill="1" applyBorder="1" applyAlignment="1" applyProtection="1">
      <protection hidden="1"/>
    </xf>
    <xf numFmtId="0" fontId="1" fillId="22" borderId="0" xfId="4" applyFont="1" applyFill="1" applyBorder="1" applyAlignment="1" applyProtection="1">
      <protection hidden="1"/>
    </xf>
    <xf numFmtId="0" fontId="1" fillId="22" borderId="7" xfId="4" applyFont="1" applyFill="1" applyBorder="1" applyAlignment="1" applyProtection="1">
      <protection hidden="1"/>
    </xf>
    <xf numFmtId="0" fontId="0" fillId="22" borderId="13" xfId="0" applyFont="1" applyFill="1" applyBorder="1" applyProtection="1">
      <protection hidden="1"/>
    </xf>
    <xf numFmtId="0" fontId="0" fillId="22" borderId="0" xfId="0" applyFont="1" applyFill="1" applyBorder="1" applyProtection="1">
      <protection hidden="1"/>
    </xf>
    <xf numFmtId="0" fontId="0" fillId="22" borderId="7" xfId="0" applyFont="1" applyFill="1" applyBorder="1" applyProtection="1">
      <protection hidden="1"/>
    </xf>
    <xf numFmtId="0" fontId="2" fillId="5" borderId="6" xfId="4" applyFont="1" applyFill="1" applyBorder="1" applyAlignment="1" applyProtection="1">
      <alignment vertical="center"/>
      <protection hidden="1"/>
    </xf>
    <xf numFmtId="0" fontId="2" fillId="5" borderId="0" xfId="4" applyFont="1" applyFill="1" applyBorder="1" applyAlignment="1" applyProtection="1">
      <alignment vertical="center"/>
      <protection hidden="1"/>
    </xf>
    <xf numFmtId="0" fontId="2" fillId="5" borderId="7" xfId="4" applyFont="1" applyFill="1" applyBorder="1" applyAlignment="1" applyProtection="1">
      <alignment vertical="center"/>
      <protection hidden="1"/>
    </xf>
    <xf numFmtId="0" fontId="0" fillId="5" borderId="0" xfId="0" applyFont="1" applyFill="1" applyBorder="1" applyAlignment="1" applyProtection="1">
      <alignment horizontal="center"/>
      <protection hidden="1"/>
    </xf>
    <xf numFmtId="6" fontId="0" fillId="5" borderId="0" xfId="0" applyNumberFormat="1" applyFont="1" applyFill="1" applyBorder="1" applyAlignment="1" applyProtection="1">
      <alignment horizontal="center"/>
      <protection hidden="1"/>
    </xf>
    <xf numFmtId="0" fontId="0" fillId="23" borderId="6" xfId="0" applyFont="1" applyFill="1" applyBorder="1" applyProtection="1">
      <protection hidden="1"/>
    </xf>
    <xf numFmtId="0" fontId="0" fillId="23" borderId="0" xfId="0" applyFont="1" applyFill="1" applyBorder="1" applyProtection="1">
      <protection hidden="1"/>
    </xf>
    <xf numFmtId="0" fontId="0" fillId="23" borderId="7" xfId="0" applyFont="1" applyFill="1" applyBorder="1" applyProtection="1">
      <protection hidden="1"/>
    </xf>
    <xf numFmtId="0" fontId="2" fillId="5" borderId="6" xfId="0" applyFont="1" applyFill="1" applyBorder="1" applyProtection="1">
      <protection hidden="1"/>
    </xf>
    <xf numFmtId="0" fontId="0" fillId="5" borderId="6" xfId="0" applyFont="1" applyFill="1" applyBorder="1" applyProtection="1">
      <protection hidden="1"/>
    </xf>
    <xf numFmtId="164" fontId="1" fillId="5" borderId="0" xfId="1" applyNumberFormat="1" applyFont="1" applyFill="1" applyBorder="1" applyAlignment="1" applyProtection="1">
      <alignment horizontal="center"/>
      <protection hidden="1"/>
    </xf>
    <xf numFmtId="164" fontId="1" fillId="23" borderId="0" xfId="1" applyNumberFormat="1" applyFont="1" applyFill="1" applyBorder="1" applyAlignment="1" applyProtection="1">
      <alignment horizontal="center"/>
      <protection hidden="1"/>
    </xf>
    <xf numFmtId="0" fontId="2" fillId="5" borderId="6" xfId="4" applyFont="1" applyFill="1" applyBorder="1" applyAlignment="1" applyProtection="1">
      <protection hidden="1"/>
    </xf>
    <xf numFmtId="0" fontId="2" fillId="5" borderId="17" xfId="4" applyFont="1" applyFill="1" applyBorder="1" applyAlignment="1" applyProtection="1">
      <protection hidden="1"/>
    </xf>
    <xf numFmtId="0" fontId="11" fillId="5" borderId="2" xfId="4" applyFont="1" applyFill="1" applyBorder="1" applyAlignment="1" applyProtection="1">
      <protection hidden="1"/>
    </xf>
    <xf numFmtId="44" fontId="11" fillId="5" borderId="2" xfId="1" applyFont="1" applyFill="1" applyBorder="1" applyAlignment="1" applyProtection="1">
      <alignment horizontal="center"/>
      <protection hidden="1"/>
    </xf>
    <xf numFmtId="0" fontId="13" fillId="5" borderId="2" xfId="4" applyFont="1" applyFill="1" applyBorder="1" applyAlignment="1" applyProtection="1">
      <protection hidden="1"/>
    </xf>
    <xf numFmtId="0" fontId="0" fillId="5" borderId="2" xfId="0" applyFont="1" applyFill="1" applyBorder="1" applyProtection="1">
      <protection hidden="1"/>
    </xf>
    <xf numFmtId="164" fontId="2" fillId="5" borderId="2" xfId="1" applyNumberFormat="1" applyFont="1" applyFill="1" applyBorder="1" applyAlignment="1" applyProtection="1">
      <alignment horizontal="center"/>
      <protection hidden="1"/>
    </xf>
    <xf numFmtId="0" fontId="0" fillId="5" borderId="18" xfId="0" applyFont="1" applyFill="1" applyBorder="1" applyProtection="1">
      <protection hidden="1"/>
    </xf>
    <xf numFmtId="0" fontId="2" fillId="5" borderId="0" xfId="4" applyFont="1" applyFill="1" applyAlignment="1" applyProtection="1">
      <protection hidden="1"/>
    </xf>
    <xf numFmtId="0" fontId="2" fillId="5" borderId="0" xfId="0" applyFont="1" applyFill="1" applyProtection="1">
      <protection hidden="1"/>
    </xf>
    <xf numFmtId="0" fontId="3" fillId="4" borderId="0" xfId="0" applyFont="1" applyFill="1" applyProtection="1">
      <protection hidden="1"/>
    </xf>
    <xf numFmtId="0" fontId="1" fillId="5" borderId="0" xfId="4" applyFont="1" applyFill="1" applyAlignment="1" applyProtection="1">
      <protection hidden="1"/>
    </xf>
    <xf numFmtId="164" fontId="13" fillId="5" borderId="0" xfId="1" applyNumberFormat="1" applyFont="1" applyFill="1" applyBorder="1" applyAlignment="1" applyProtection="1">
      <protection hidden="1"/>
    </xf>
    <xf numFmtId="164" fontId="14" fillId="5" borderId="0" xfId="1" applyNumberFormat="1" applyFont="1" applyFill="1" applyBorder="1" applyAlignment="1" applyProtection="1">
      <protection hidden="1"/>
    </xf>
    <xf numFmtId="0" fontId="2" fillId="5" borderId="0" xfId="4" applyFont="1" applyFill="1" applyBorder="1" applyAlignment="1" applyProtection="1">
      <protection hidden="1"/>
    </xf>
    <xf numFmtId="0" fontId="1" fillId="7" borderId="17" xfId="4" applyFont="1" applyFill="1" applyBorder="1" applyAlignment="1" applyProtection="1">
      <protection hidden="1"/>
    </xf>
    <xf numFmtId="0" fontId="1" fillId="7" borderId="2" xfId="4" applyFont="1" applyFill="1" applyBorder="1" applyAlignment="1" applyProtection="1">
      <protection hidden="1"/>
    </xf>
    <xf numFmtId="0" fontId="0" fillId="7" borderId="2" xfId="0" applyFont="1" applyFill="1" applyBorder="1" applyProtection="1">
      <protection hidden="1"/>
    </xf>
    <xf numFmtId="0" fontId="0" fillId="7" borderId="18" xfId="0" applyFont="1" applyFill="1" applyBorder="1" applyProtection="1">
      <protection hidden="1"/>
    </xf>
    <xf numFmtId="0" fontId="55" fillId="4" borderId="0" xfId="0" applyFont="1" applyFill="1" applyAlignment="1" applyProtection="1">
      <alignment vertical="center" wrapText="1"/>
      <protection hidden="1"/>
    </xf>
    <xf numFmtId="0" fontId="8" fillId="22" borderId="0" xfId="80" applyFont="1" applyFill="1" applyProtection="1">
      <protection hidden="1"/>
    </xf>
    <xf numFmtId="0" fontId="8" fillId="24" borderId="0" xfId="80" applyFont="1" applyFill="1" applyProtection="1">
      <protection hidden="1"/>
    </xf>
    <xf numFmtId="0" fontId="8" fillId="4" borderId="0" xfId="80" applyFont="1" applyFill="1" applyProtection="1">
      <protection hidden="1"/>
    </xf>
    <xf numFmtId="0" fontId="8" fillId="0" borderId="0" xfId="80" applyFont="1" applyProtection="1">
      <protection hidden="1"/>
    </xf>
    <xf numFmtId="0" fontId="58" fillId="4" borderId="0" xfId="80" applyFont="1" applyFill="1" applyProtection="1">
      <protection hidden="1"/>
    </xf>
    <xf numFmtId="0" fontId="54" fillId="4" borderId="0" xfId="80" applyFont="1" applyFill="1" applyProtection="1">
      <protection hidden="1"/>
    </xf>
    <xf numFmtId="0" fontId="57" fillId="4" borderId="0" xfId="81" applyFont="1" applyFill="1" applyAlignment="1" applyProtection="1">
      <protection hidden="1"/>
    </xf>
    <xf numFmtId="0" fontId="63" fillId="4" borderId="0" xfId="80" applyFont="1" applyFill="1" applyProtection="1">
      <protection hidden="1"/>
    </xf>
    <xf numFmtId="0" fontId="63" fillId="4" borderId="0" xfId="80" applyFont="1" applyFill="1" applyBorder="1" applyAlignment="1" applyProtection="1">
      <alignment horizontal="center"/>
      <protection hidden="1"/>
    </xf>
    <xf numFmtId="0" fontId="54" fillId="4" borderId="0" xfId="80" applyFont="1" applyFill="1" applyBorder="1" applyProtection="1">
      <protection hidden="1"/>
    </xf>
    <xf numFmtId="0" fontId="54" fillId="4" borderId="0" xfId="82" applyFont="1" applyFill="1" applyBorder="1" applyProtection="1">
      <protection hidden="1"/>
    </xf>
    <xf numFmtId="0" fontId="54" fillId="4" borderId="0" xfId="82" applyFont="1" applyFill="1" applyBorder="1" applyAlignment="1" applyProtection="1">
      <alignment vertical="center"/>
      <protection hidden="1"/>
    </xf>
    <xf numFmtId="0" fontId="63" fillId="4" borderId="0" xfId="80" applyFont="1" applyFill="1" applyBorder="1" applyAlignment="1" applyProtection="1">
      <alignment horizontal="center" vertical="center"/>
      <protection hidden="1"/>
    </xf>
    <xf numFmtId="0" fontId="55" fillId="4" borderId="0" xfId="80" applyFont="1" applyFill="1" applyProtection="1">
      <protection hidden="1"/>
    </xf>
    <xf numFmtId="0" fontId="55" fillId="4" borderId="0" xfId="80" applyFont="1" applyFill="1" applyBorder="1" applyProtection="1">
      <protection hidden="1"/>
    </xf>
    <xf numFmtId="0" fontId="64" fillId="4" borderId="0" xfId="41" applyFont="1" applyFill="1" applyAlignment="1" applyProtection="1">
      <protection hidden="1"/>
    </xf>
    <xf numFmtId="0" fontId="65" fillId="4" borderId="0" xfId="80" applyFont="1" applyFill="1" applyProtection="1">
      <protection hidden="1"/>
    </xf>
    <xf numFmtId="0" fontId="55" fillId="4" borderId="0" xfId="82" applyFont="1" applyFill="1" applyBorder="1" applyAlignment="1" applyProtection="1">
      <alignment vertical="center"/>
      <protection hidden="1"/>
    </xf>
    <xf numFmtId="0" fontId="66" fillId="4" borderId="0" xfId="80" applyFont="1" applyFill="1" applyProtection="1">
      <protection hidden="1"/>
    </xf>
    <xf numFmtId="0" fontId="64" fillId="4" borderId="0" xfId="83" applyFont="1" applyFill="1" applyAlignment="1" applyProtection="1">
      <protection hidden="1"/>
    </xf>
    <xf numFmtId="0" fontId="69" fillId="4" borderId="0" xfId="80" applyFont="1" applyFill="1" applyProtection="1">
      <protection hidden="1"/>
    </xf>
    <xf numFmtId="0" fontId="11" fillId="25" borderId="11" xfId="4" applyFont="1" applyFill="1" applyBorder="1" applyAlignment="1" applyProtection="1">
      <protection hidden="1"/>
    </xf>
    <xf numFmtId="0" fontId="16" fillId="4" borderId="0" xfId="0" applyFont="1" applyFill="1" applyAlignment="1" applyProtection="1">
      <alignment vertical="center" wrapText="1"/>
      <protection hidden="1"/>
    </xf>
    <xf numFmtId="0" fontId="55" fillId="4" borderId="0" xfId="0" applyFont="1" applyFill="1" applyAlignment="1" applyProtection="1">
      <alignment vertical="top" wrapText="1"/>
      <protection hidden="1"/>
    </xf>
    <xf numFmtId="0" fontId="3" fillId="7" borderId="0" xfId="0" applyFont="1" applyFill="1" applyProtection="1">
      <protection hidden="1"/>
    </xf>
    <xf numFmtId="0" fontId="54" fillId="4" borderId="0" xfId="0" applyFont="1" applyFill="1" applyProtection="1">
      <protection hidden="1"/>
    </xf>
    <xf numFmtId="0" fontId="56" fillId="6" borderId="13" xfId="4" applyFont="1" applyFill="1" applyBorder="1" applyAlignment="1" applyProtection="1">
      <alignment horizontal="center"/>
      <protection locked="0" hidden="1"/>
    </xf>
    <xf numFmtId="0" fontId="0" fillId="5" borderId="6" xfId="4" applyFont="1" applyFill="1" applyBorder="1" applyAlignment="1" applyProtection="1">
      <alignment vertical="center"/>
      <protection hidden="1"/>
    </xf>
    <xf numFmtId="0" fontId="74" fillId="5" borderId="0" xfId="0" applyFont="1" applyFill="1" applyProtection="1">
      <protection hidden="1"/>
    </xf>
    <xf numFmtId="0" fontId="75" fillId="28" borderId="8" xfId="0" applyFont="1" applyFill="1" applyBorder="1" applyAlignment="1" applyProtection="1">
      <alignment horizontal="center"/>
      <protection hidden="1"/>
    </xf>
    <xf numFmtId="0" fontId="74" fillId="5" borderId="9" xfId="0" applyFont="1" applyFill="1" applyBorder="1" applyProtection="1">
      <protection hidden="1"/>
    </xf>
    <xf numFmtId="0" fontId="75" fillId="27" borderId="10" xfId="0" applyFont="1" applyFill="1" applyBorder="1" applyAlignment="1" applyProtection="1">
      <alignment horizontal="center"/>
      <protection hidden="1"/>
    </xf>
    <xf numFmtId="0" fontId="74" fillId="29" borderId="0" xfId="0" applyFont="1" applyFill="1" applyProtection="1">
      <protection hidden="1"/>
    </xf>
    <xf numFmtId="44" fontId="0" fillId="5" borderId="13" xfId="1" applyFont="1" applyFill="1" applyBorder="1" applyProtection="1">
      <protection hidden="1"/>
    </xf>
    <xf numFmtId="0" fontId="0" fillId="5" borderId="0" xfId="0" applyFill="1" applyProtection="1">
      <protection hidden="1"/>
    </xf>
    <xf numFmtId="0" fontId="2" fillId="5" borderId="0" xfId="0" applyFont="1" applyFill="1" applyAlignment="1" applyProtection="1">
      <alignment horizontal="center"/>
      <protection hidden="1"/>
    </xf>
    <xf numFmtId="0" fontId="0" fillId="5" borderId="6" xfId="0" applyFill="1" applyBorder="1" applyProtection="1">
      <protection hidden="1"/>
    </xf>
    <xf numFmtId="0" fontId="0" fillId="5" borderId="7" xfId="0" applyFill="1" applyBorder="1" applyProtection="1">
      <protection hidden="1"/>
    </xf>
    <xf numFmtId="0" fontId="0" fillId="29" borderId="0" xfId="0" applyFill="1" applyProtection="1">
      <protection hidden="1"/>
    </xf>
    <xf numFmtId="10" fontId="2" fillId="5" borderId="8" xfId="0" applyNumberFormat="1" applyFont="1" applyFill="1" applyBorder="1" applyAlignment="1" applyProtection="1">
      <alignment horizontal="center"/>
      <protection hidden="1"/>
    </xf>
    <xf numFmtId="0" fontId="0" fillId="5" borderId="9" xfId="0" applyFill="1" applyBorder="1" applyProtection="1">
      <protection hidden="1"/>
    </xf>
    <xf numFmtId="0" fontId="0" fillId="5" borderId="8" xfId="0" applyFill="1" applyBorder="1" applyAlignment="1" applyProtection="1">
      <protection hidden="1"/>
    </xf>
    <xf numFmtId="0" fontId="0" fillId="5" borderId="10" xfId="0" applyFill="1" applyBorder="1" applyAlignment="1" applyProtection="1">
      <protection hidden="1"/>
    </xf>
    <xf numFmtId="10" fontId="2" fillId="5" borderId="10" xfId="0" applyNumberFormat="1" applyFont="1" applyFill="1" applyBorder="1" applyAlignment="1" applyProtection="1">
      <alignment horizontal="center"/>
      <protection hidden="1"/>
    </xf>
    <xf numFmtId="0" fontId="0" fillId="5" borderId="6" xfId="0" applyFill="1" applyBorder="1" applyAlignment="1" applyProtection="1">
      <protection hidden="1"/>
    </xf>
    <xf numFmtId="0" fontId="0" fillId="5" borderId="7" xfId="0" applyFill="1" applyBorder="1" applyAlignment="1" applyProtection="1">
      <protection hidden="1"/>
    </xf>
    <xf numFmtId="44" fontId="2" fillId="5" borderId="0" xfId="0" applyNumberFormat="1" applyFont="1" applyFill="1" applyAlignment="1" applyProtection="1">
      <alignment horizontal="center"/>
      <protection hidden="1"/>
    </xf>
    <xf numFmtId="44" fontId="0" fillId="5" borderId="0" xfId="0" applyNumberFormat="1" applyFill="1" applyBorder="1" applyAlignment="1" applyProtection="1">
      <alignment horizontal="center"/>
      <protection hidden="1"/>
    </xf>
    <xf numFmtId="0" fontId="0" fillId="5" borderId="0" xfId="0" applyFill="1" applyBorder="1" applyAlignment="1" applyProtection="1">
      <alignment horizontal="center"/>
      <protection hidden="1"/>
    </xf>
    <xf numFmtId="0" fontId="0" fillId="5" borderId="13" xfId="0" applyFill="1" applyBorder="1" applyProtection="1">
      <protection hidden="1"/>
    </xf>
    <xf numFmtId="10" fontId="2" fillId="26" borderId="8" xfId="0" applyNumberFormat="1" applyFont="1" applyFill="1" applyBorder="1" applyAlignment="1" applyProtection="1">
      <alignment horizontal="center"/>
      <protection hidden="1"/>
    </xf>
    <xf numFmtId="44" fontId="0" fillId="5" borderId="0" xfId="1" applyFont="1" applyFill="1" applyProtection="1">
      <protection hidden="1"/>
    </xf>
    <xf numFmtId="171" fontId="2" fillId="5" borderId="8" xfId="0" applyNumberFormat="1" applyFont="1" applyFill="1" applyBorder="1" applyAlignment="1" applyProtection="1">
      <alignment horizontal="center"/>
      <protection hidden="1"/>
    </xf>
    <xf numFmtId="0" fontId="0" fillId="5" borderId="8" xfId="0" applyFill="1" applyBorder="1" applyAlignment="1" applyProtection="1">
      <alignment vertical="center"/>
      <protection hidden="1"/>
    </xf>
    <xf numFmtId="0" fontId="0" fillId="5" borderId="9" xfId="0" applyFill="1" applyBorder="1" applyAlignment="1" applyProtection="1">
      <alignment vertical="center"/>
      <protection hidden="1"/>
    </xf>
    <xf numFmtId="0" fontId="0" fillId="5" borderId="10" xfId="0" applyFill="1" applyBorder="1" applyAlignment="1" applyProtection="1">
      <alignment vertical="center"/>
      <protection hidden="1"/>
    </xf>
    <xf numFmtId="171" fontId="2" fillId="5" borderId="10" xfId="0" applyNumberFormat="1" applyFont="1" applyFill="1" applyBorder="1" applyAlignment="1" applyProtection="1">
      <alignment horizontal="center"/>
      <protection hidden="1"/>
    </xf>
    <xf numFmtId="171" fontId="2" fillId="5" borderId="0" xfId="0" applyNumberFormat="1" applyFont="1" applyFill="1" applyAlignment="1" applyProtection="1">
      <alignment horizontal="center"/>
      <protection hidden="1"/>
    </xf>
    <xf numFmtId="171" fontId="2" fillId="30" borderId="0" xfId="0" applyNumberFormat="1" applyFont="1" applyFill="1" applyAlignment="1" applyProtection="1">
      <alignment horizontal="center"/>
      <protection hidden="1"/>
    </xf>
    <xf numFmtId="0" fontId="0" fillId="30" borderId="0" xfId="0" applyFill="1" applyProtection="1">
      <protection hidden="1"/>
    </xf>
    <xf numFmtId="0" fontId="0" fillId="5" borderId="8" xfId="0" applyFill="1" applyBorder="1" applyProtection="1">
      <protection hidden="1"/>
    </xf>
    <xf numFmtId="0" fontId="0" fillId="5" borderId="10" xfId="0" applyFill="1" applyBorder="1" applyProtection="1">
      <protection hidden="1"/>
    </xf>
    <xf numFmtId="172" fontId="2" fillId="5" borderId="0" xfId="0" applyNumberFormat="1" applyFont="1" applyFill="1" applyAlignment="1" applyProtection="1">
      <alignment horizontal="center"/>
      <protection hidden="1"/>
    </xf>
    <xf numFmtId="0" fontId="2" fillId="5" borderId="10" xfId="0" applyFont="1" applyFill="1" applyBorder="1" applyAlignment="1" applyProtection="1">
      <alignment horizontal="center"/>
      <protection hidden="1"/>
    </xf>
    <xf numFmtId="44" fontId="2" fillId="28" borderId="27" xfId="0" applyNumberFormat="1" applyFont="1" applyFill="1" applyBorder="1" applyAlignment="1" applyProtection="1">
      <alignment horizontal="center"/>
      <protection hidden="1"/>
    </xf>
    <xf numFmtId="44" fontId="0" fillId="5" borderId="28" xfId="1" applyFont="1" applyFill="1" applyBorder="1" applyProtection="1">
      <protection hidden="1"/>
    </xf>
    <xf numFmtId="0" fontId="0" fillId="5" borderId="28" xfId="0" applyFill="1" applyBorder="1" applyProtection="1">
      <protection hidden="1"/>
    </xf>
    <xf numFmtId="0" fontId="2" fillId="5" borderId="28" xfId="0" applyFont="1" applyFill="1" applyBorder="1" applyAlignment="1" applyProtection="1">
      <alignment horizontal="center"/>
      <protection hidden="1"/>
    </xf>
    <xf numFmtId="0" fontId="0" fillId="5" borderId="27" xfId="0" applyFill="1" applyBorder="1" applyProtection="1">
      <protection hidden="1"/>
    </xf>
    <xf numFmtId="44" fontId="2" fillId="27" borderId="27" xfId="0" applyNumberFormat="1" applyFont="1" applyFill="1" applyBorder="1" applyAlignment="1" applyProtection="1">
      <alignment horizontal="center"/>
      <protection hidden="1"/>
    </xf>
    <xf numFmtId="0" fontId="2" fillId="28" borderId="0" xfId="0" applyFont="1" applyFill="1" applyAlignment="1" applyProtection="1">
      <alignment horizontal="center"/>
      <protection hidden="1"/>
    </xf>
    <xf numFmtId="0" fontId="2" fillId="27" borderId="0" xfId="0" applyFont="1" applyFill="1" applyAlignment="1" applyProtection="1">
      <alignment horizontal="center"/>
      <protection hidden="1"/>
    </xf>
    <xf numFmtId="6" fontId="75" fillId="6" borderId="29" xfId="0" applyNumberFormat="1" applyFont="1" applyFill="1" applyBorder="1" applyProtection="1">
      <protection locked="0" hidden="1"/>
    </xf>
    <xf numFmtId="44" fontId="76" fillId="25" borderId="14" xfId="1" applyFont="1" applyFill="1" applyBorder="1" applyAlignment="1" applyProtection="1">
      <alignment horizontal="center" vertical="center" wrapText="1"/>
      <protection hidden="1"/>
    </xf>
    <xf numFmtId="164" fontId="56" fillId="6" borderId="11" xfId="1" applyNumberFormat="1" applyFont="1" applyFill="1" applyBorder="1" applyAlignment="1" applyProtection="1">
      <protection locked="0" hidden="1"/>
    </xf>
    <xf numFmtId="164" fontId="56" fillId="6" borderId="12" xfId="1" applyNumberFormat="1" applyFont="1" applyFill="1" applyBorder="1" applyProtection="1">
      <protection locked="0" hidden="1"/>
    </xf>
    <xf numFmtId="9" fontId="56" fillId="6" borderId="13" xfId="0" applyNumberFormat="1" applyFont="1" applyFill="1" applyBorder="1" applyProtection="1">
      <protection locked="0" hidden="1"/>
    </xf>
    <xf numFmtId="164" fontId="56" fillId="6" borderId="11" xfId="1" applyNumberFormat="1" applyFont="1" applyFill="1" applyBorder="1" applyProtection="1">
      <protection locked="0" hidden="1"/>
    </xf>
    <xf numFmtId="164" fontId="56" fillId="6" borderId="13" xfId="1" applyNumberFormat="1" applyFont="1" applyFill="1" applyBorder="1" applyProtection="1">
      <protection locked="0" hidden="1"/>
    </xf>
    <xf numFmtId="9" fontId="56" fillId="6" borderId="13" xfId="5" applyFont="1" applyFill="1" applyBorder="1" applyAlignment="1" applyProtection="1">
      <protection locked="0" hidden="1"/>
    </xf>
    <xf numFmtId="164" fontId="56" fillId="6" borderId="13" xfId="1" applyNumberFormat="1" applyFont="1" applyFill="1" applyBorder="1" applyAlignment="1" applyProtection="1">
      <protection locked="0" hidden="1"/>
    </xf>
    <xf numFmtId="0" fontId="56" fillId="6" borderId="13" xfId="4" applyFont="1" applyFill="1" applyBorder="1" applyAlignment="1" applyProtection="1">
      <protection locked="0" hidden="1"/>
    </xf>
    <xf numFmtId="6" fontId="56" fillId="6" borderId="13" xfId="4" applyNumberFormat="1" applyFont="1" applyFill="1" applyBorder="1" applyAlignment="1" applyProtection="1">
      <protection locked="0" hidden="1"/>
    </xf>
    <xf numFmtId="0" fontId="12" fillId="6" borderId="13" xfId="4" applyFont="1" applyFill="1" applyBorder="1" applyAlignment="1" applyProtection="1">
      <alignment horizontal="center"/>
      <protection locked="0" hidden="1"/>
    </xf>
    <xf numFmtId="9" fontId="12" fillId="6" borderId="13" xfId="4" applyNumberFormat="1" applyFont="1" applyFill="1" applyBorder="1" applyAlignment="1" applyProtection="1">
      <alignment horizontal="center"/>
      <protection locked="0" hidden="1"/>
    </xf>
    <xf numFmtId="0" fontId="77" fillId="5" borderId="0" xfId="0" applyFont="1" applyFill="1" applyAlignment="1" applyProtection="1">
      <alignment vertical="center"/>
      <protection hidden="1"/>
    </xf>
    <xf numFmtId="0" fontId="13" fillId="5" borderId="3" xfId="4" applyFont="1" applyFill="1" applyBorder="1" applyAlignment="1" applyProtection="1">
      <protection hidden="1"/>
    </xf>
    <xf numFmtId="0" fontId="13" fillId="5" borderId="31" xfId="4" applyFont="1" applyFill="1" applyBorder="1" applyAlignment="1" applyProtection="1">
      <protection hidden="1"/>
    </xf>
    <xf numFmtId="0" fontId="0" fillId="31" borderId="28" xfId="0" applyFont="1" applyFill="1" applyBorder="1" applyProtection="1">
      <protection hidden="1"/>
    </xf>
    <xf numFmtId="44" fontId="0" fillId="31" borderId="28" xfId="0" applyNumberFormat="1" applyFont="1" applyFill="1" applyBorder="1" applyProtection="1">
      <protection hidden="1"/>
    </xf>
    <xf numFmtId="0" fontId="0" fillId="5" borderId="28" xfId="0" applyFont="1" applyFill="1" applyBorder="1" applyProtection="1">
      <protection hidden="1"/>
    </xf>
    <xf numFmtId="0" fontId="9" fillId="31" borderId="28" xfId="0" applyFont="1" applyFill="1" applyBorder="1" applyProtection="1">
      <protection hidden="1"/>
    </xf>
    <xf numFmtId="44" fontId="2" fillId="6" borderId="27" xfId="0" applyNumberFormat="1" applyFont="1" applyFill="1" applyBorder="1" applyAlignment="1" applyProtection="1">
      <alignment horizontal="center"/>
      <protection locked="0" hidden="1"/>
    </xf>
    <xf numFmtId="44" fontId="78" fillId="5" borderId="27" xfId="0" applyNumberFormat="1" applyFont="1" applyFill="1" applyBorder="1" applyAlignment="1" applyProtection="1">
      <protection hidden="1"/>
    </xf>
    <xf numFmtId="44" fontId="78" fillId="5" borderId="4" xfId="0" applyNumberFormat="1" applyFont="1" applyFill="1" applyBorder="1" applyAlignment="1" applyProtection="1">
      <protection hidden="1"/>
    </xf>
    <xf numFmtId="44" fontId="2" fillId="5" borderId="0" xfId="0" applyNumberFormat="1" applyFont="1" applyFill="1" applyBorder="1" applyAlignment="1" applyProtection="1">
      <alignment horizontal="center"/>
      <protection hidden="1"/>
    </xf>
    <xf numFmtId="0" fontId="2" fillId="5" borderId="0" xfId="0" applyFont="1" applyFill="1" applyBorder="1" applyAlignment="1" applyProtection="1">
      <alignment horizontal="center"/>
      <protection hidden="1"/>
    </xf>
    <xf numFmtId="172" fontId="2" fillId="5" borderId="0" xfId="0" applyNumberFormat="1" applyFont="1" applyFill="1" applyBorder="1" applyAlignment="1" applyProtection="1">
      <alignment horizontal="center"/>
      <protection hidden="1"/>
    </xf>
    <xf numFmtId="44" fontId="76" fillId="25" borderId="14" xfId="1" applyFont="1" applyFill="1" applyBorder="1" applyAlignment="1" applyProtection="1">
      <alignment horizontal="center" wrapText="1"/>
      <protection hidden="1"/>
    </xf>
    <xf numFmtId="10" fontId="2" fillId="6" borderId="8" xfId="0" applyNumberFormat="1" applyFont="1" applyFill="1" applyBorder="1" applyAlignment="1" applyProtection="1">
      <alignment horizontal="center"/>
      <protection locked="0" hidden="1"/>
    </xf>
    <xf numFmtId="10" fontId="2" fillId="6" borderId="8" xfId="0" applyNumberFormat="1" applyFont="1" applyFill="1" applyBorder="1" applyAlignment="1" applyProtection="1">
      <alignment horizontal="center"/>
      <protection hidden="1"/>
    </xf>
    <xf numFmtId="171" fontId="2" fillId="6" borderId="8" xfId="0" applyNumberFormat="1" applyFont="1" applyFill="1" applyBorder="1" applyAlignment="1" applyProtection="1">
      <alignment horizontal="center"/>
      <protection hidden="1"/>
    </xf>
    <xf numFmtId="10" fontId="2" fillId="6" borderId="10" xfId="0" applyNumberFormat="1" applyFont="1" applyFill="1" applyBorder="1" applyAlignment="1" applyProtection="1">
      <alignment horizontal="center"/>
      <protection hidden="1"/>
    </xf>
    <xf numFmtId="171" fontId="2" fillId="6" borderId="10" xfId="0" applyNumberFormat="1" applyFont="1" applyFill="1" applyBorder="1" applyAlignment="1" applyProtection="1">
      <alignment horizontal="center"/>
      <protection hidden="1"/>
    </xf>
    <xf numFmtId="171" fontId="56" fillId="6" borderId="0" xfId="0" applyNumberFormat="1" applyFont="1" applyFill="1" applyAlignment="1" applyProtection="1">
      <alignment horizontal="center"/>
      <protection locked="0" hidden="1"/>
    </xf>
    <xf numFmtId="0" fontId="80" fillId="5" borderId="0" xfId="0" applyFont="1" applyFill="1" applyProtection="1">
      <protection hidden="1"/>
    </xf>
    <xf numFmtId="44" fontId="23" fillId="5" borderId="12" xfId="1" applyFont="1" applyFill="1" applyBorder="1" applyAlignment="1" applyProtection="1">
      <alignment wrapText="1"/>
      <protection hidden="1"/>
    </xf>
    <xf numFmtId="44" fontId="23" fillId="5" borderId="11" xfId="1" applyFont="1" applyFill="1" applyBorder="1" applyAlignment="1" applyProtection="1">
      <alignment wrapText="1"/>
      <protection hidden="1"/>
    </xf>
    <xf numFmtId="44" fontId="74" fillId="6" borderId="12" xfId="1" applyFont="1" applyFill="1" applyBorder="1" applyAlignment="1" applyProtection="1">
      <alignment vertical="center"/>
      <protection locked="0" hidden="1"/>
    </xf>
    <xf numFmtId="44" fontId="74" fillId="6" borderId="11" xfId="1" applyFont="1" applyFill="1" applyBorder="1" applyAlignment="1" applyProtection="1">
      <alignment vertical="center"/>
      <protection locked="0" hidden="1"/>
    </xf>
    <xf numFmtId="10" fontId="0" fillId="5" borderId="0" xfId="0" applyNumberFormat="1" applyFill="1" applyBorder="1" applyAlignment="1" applyProtection="1">
      <alignment horizontal="center"/>
      <protection hidden="1"/>
    </xf>
    <xf numFmtId="44" fontId="2" fillId="32" borderId="0" xfId="1" applyFont="1" applyFill="1" applyProtection="1">
      <protection hidden="1"/>
    </xf>
    <xf numFmtId="0" fontId="63" fillId="4" borderId="0" xfId="80" applyFont="1" applyFill="1" applyAlignment="1" applyProtection="1">
      <alignment horizontal="center" vertical="center" wrapText="1"/>
      <protection hidden="1"/>
    </xf>
    <xf numFmtId="0" fontId="8" fillId="4" borderId="19" xfId="80" applyFont="1" applyFill="1" applyBorder="1" applyAlignment="1" applyProtection="1">
      <alignment horizontal="center"/>
      <protection hidden="1"/>
    </xf>
    <xf numFmtId="0" fontId="8" fillId="4" borderId="20" xfId="80" applyFont="1" applyFill="1" applyBorder="1" applyAlignment="1" applyProtection="1">
      <alignment horizontal="center"/>
      <protection hidden="1"/>
    </xf>
    <xf numFmtId="0" fontId="8" fillId="4" borderId="21" xfId="80" applyFont="1" applyFill="1" applyBorder="1" applyAlignment="1" applyProtection="1">
      <alignment horizontal="center"/>
      <protection hidden="1"/>
    </xf>
    <xf numFmtId="0" fontId="8" fillId="4" borderId="22" xfId="80" applyFont="1" applyFill="1" applyBorder="1" applyAlignment="1" applyProtection="1">
      <alignment horizontal="center"/>
      <protection hidden="1"/>
    </xf>
    <xf numFmtId="0" fontId="8" fillId="4" borderId="0" xfId="80" applyFont="1" applyFill="1" applyBorder="1" applyAlignment="1" applyProtection="1">
      <alignment horizontal="center"/>
      <protection hidden="1"/>
    </xf>
    <xf numFmtId="0" fontId="8" fillId="4" borderId="23" xfId="80" applyFont="1" applyFill="1" applyBorder="1" applyAlignment="1" applyProtection="1">
      <alignment horizontal="center"/>
      <protection hidden="1"/>
    </xf>
    <xf numFmtId="0" fontId="8" fillId="4" borderId="24" xfId="80" applyFont="1" applyFill="1" applyBorder="1" applyAlignment="1" applyProtection="1">
      <alignment horizontal="center"/>
      <protection hidden="1"/>
    </xf>
    <xf numFmtId="0" fontId="8" fillId="4" borderId="25" xfId="80" applyFont="1" applyFill="1" applyBorder="1" applyAlignment="1" applyProtection="1">
      <alignment horizontal="center"/>
      <protection hidden="1"/>
    </xf>
    <xf numFmtId="0" fontId="8" fillId="4" borderId="26" xfId="80" applyFont="1" applyFill="1" applyBorder="1" applyAlignment="1" applyProtection="1">
      <alignment horizontal="center"/>
      <protection hidden="1"/>
    </xf>
    <xf numFmtId="0" fontId="59" fillId="4" borderId="0" xfId="80" applyFont="1" applyFill="1" applyAlignment="1" applyProtection="1">
      <alignment horizontal="center"/>
      <protection hidden="1"/>
    </xf>
    <xf numFmtId="0" fontId="55" fillId="4" borderId="0" xfId="80" applyFont="1" applyFill="1" applyAlignment="1" applyProtection="1">
      <alignment horizontal="center"/>
      <protection hidden="1"/>
    </xf>
    <xf numFmtId="0" fontId="60" fillId="4" borderId="0" xfId="80" applyFont="1" applyFill="1" applyAlignment="1" applyProtection="1">
      <alignment horizontal="center"/>
      <protection hidden="1"/>
    </xf>
    <xf numFmtId="0" fontId="62" fillId="4" borderId="0" xfId="81" applyFont="1" applyFill="1" applyAlignment="1" applyProtection="1">
      <alignment horizontal="center" vertical="center"/>
      <protection hidden="1"/>
    </xf>
    <xf numFmtId="165" fontId="10" fillId="4" borderId="9" xfId="4" applyNumberFormat="1" applyFont="1" applyFill="1" applyBorder="1" applyAlignment="1" applyProtection="1">
      <alignment horizontal="center" vertical="center"/>
      <protection hidden="1"/>
    </xf>
    <xf numFmtId="0" fontId="71" fillId="4" borderId="0" xfId="3" applyFont="1" applyFill="1" applyBorder="1" applyAlignment="1" applyProtection="1">
      <alignment horizontal="left" vertical="center"/>
      <protection hidden="1"/>
    </xf>
    <xf numFmtId="0" fontId="71" fillId="4" borderId="2" xfId="3" applyFont="1" applyFill="1" applyBorder="1" applyAlignment="1" applyProtection="1">
      <alignment horizontal="left" vertical="center"/>
      <protection hidden="1"/>
    </xf>
    <xf numFmtId="0" fontId="7" fillId="5" borderId="3" xfId="4" applyFont="1" applyFill="1" applyBorder="1" applyAlignment="1" applyProtection="1">
      <alignment horizontal="center" vertical="center"/>
      <protection hidden="1"/>
    </xf>
    <xf numFmtId="0" fontId="7" fillId="5" borderId="4" xfId="4" applyFont="1" applyFill="1" applyBorder="1" applyAlignment="1" applyProtection="1">
      <alignment horizontal="center" vertical="center"/>
      <protection hidden="1"/>
    </xf>
    <xf numFmtId="0" fontId="7" fillId="5" borderId="6" xfId="4" applyFont="1" applyFill="1" applyBorder="1" applyAlignment="1" applyProtection="1">
      <alignment horizontal="center" vertical="center"/>
      <protection hidden="1"/>
    </xf>
    <xf numFmtId="0" fontId="7" fillId="5" borderId="0" xfId="4" applyFont="1" applyFill="1" applyBorder="1" applyAlignment="1" applyProtection="1">
      <alignment horizontal="center" vertical="center"/>
      <protection hidden="1"/>
    </xf>
    <xf numFmtId="164" fontId="8" fillId="5" borderId="3" xfId="1" applyNumberFormat="1" applyFont="1" applyFill="1" applyBorder="1" applyAlignment="1" applyProtection="1">
      <alignment horizontal="center" vertical="center"/>
      <protection hidden="1"/>
    </xf>
    <xf numFmtId="164" fontId="8" fillId="5" borderId="6" xfId="1" applyNumberFormat="1" applyFont="1" applyFill="1" applyBorder="1" applyAlignment="1" applyProtection="1">
      <alignment horizontal="center" vertical="center"/>
      <protection hidden="1"/>
    </xf>
    <xf numFmtId="0" fontId="73" fillId="6" borderId="5" xfId="4" applyFont="1" applyFill="1" applyBorder="1" applyAlignment="1" applyProtection="1">
      <alignment horizontal="center" vertical="center"/>
      <protection locked="0" hidden="1"/>
    </xf>
    <xf numFmtId="0" fontId="73" fillId="6" borderId="7" xfId="4" applyFont="1" applyFill="1" applyBorder="1" applyAlignment="1" applyProtection="1">
      <alignment horizontal="center" vertical="center"/>
      <protection locked="0" hidden="1"/>
    </xf>
    <xf numFmtId="0" fontId="9" fillId="5" borderId="3" xfId="4" applyFont="1" applyFill="1" applyBorder="1" applyAlignment="1" applyProtection="1">
      <alignment horizontal="center" vertical="center"/>
      <protection hidden="1"/>
    </xf>
    <xf numFmtId="0" fontId="9" fillId="5" borderId="4" xfId="4" applyFont="1" applyFill="1" applyBorder="1" applyAlignment="1" applyProtection="1">
      <alignment horizontal="center" vertical="center"/>
      <protection hidden="1"/>
    </xf>
    <xf numFmtId="0" fontId="9" fillId="5" borderId="6" xfId="4" applyFont="1" applyFill="1" applyBorder="1" applyAlignment="1" applyProtection="1">
      <alignment horizontal="center" vertical="center"/>
      <protection hidden="1"/>
    </xf>
    <xf numFmtId="0" fontId="9" fillId="5" borderId="0" xfId="4" applyFont="1" applyFill="1" applyBorder="1" applyAlignment="1" applyProtection="1">
      <alignment horizontal="center" vertical="center"/>
      <protection hidden="1"/>
    </xf>
    <xf numFmtId="0" fontId="2" fillId="5" borderId="6" xfId="4" applyFont="1" applyFill="1" applyBorder="1" applyAlignment="1" applyProtection="1">
      <alignment horizontal="center"/>
      <protection hidden="1"/>
    </xf>
    <xf numFmtId="0" fontId="2" fillId="5" borderId="0" xfId="4" applyFont="1" applyFill="1" applyBorder="1" applyAlignment="1" applyProtection="1">
      <alignment horizontal="center"/>
      <protection hidden="1"/>
    </xf>
    <xf numFmtId="0" fontId="2" fillId="5" borderId="7" xfId="4" applyFont="1" applyFill="1" applyBorder="1" applyAlignment="1" applyProtection="1">
      <alignment horizontal="center"/>
      <protection hidden="1"/>
    </xf>
    <xf numFmtId="9" fontId="56" fillId="6" borderId="12" xfId="5" applyFont="1" applyFill="1" applyBorder="1" applyAlignment="1" applyProtection="1">
      <alignment horizontal="center" vertical="center"/>
      <protection locked="0" hidden="1"/>
    </xf>
    <xf numFmtId="9" fontId="56" fillId="6" borderId="30" xfId="5" applyFont="1" applyFill="1" applyBorder="1" applyAlignment="1" applyProtection="1">
      <alignment horizontal="center" vertical="center"/>
      <protection locked="0" hidden="1"/>
    </xf>
    <xf numFmtId="164" fontId="13" fillId="5" borderId="12" xfId="1" applyNumberFormat="1" applyFont="1" applyFill="1" applyBorder="1" applyAlignment="1" applyProtection="1">
      <alignment horizontal="center" vertical="center"/>
      <protection hidden="1"/>
    </xf>
    <xf numFmtId="164" fontId="13" fillId="5" borderId="13" xfId="1" applyNumberFormat="1" applyFont="1" applyFill="1" applyBorder="1" applyAlignment="1" applyProtection="1">
      <alignment horizontal="center" vertical="center"/>
      <protection hidden="1"/>
    </xf>
    <xf numFmtId="0" fontId="68" fillId="6" borderId="0" xfId="0" applyFont="1" applyFill="1" applyAlignment="1" applyProtection="1">
      <alignment horizontal="center" vertical="center" wrapText="1"/>
      <protection hidden="1"/>
    </xf>
    <xf numFmtId="0" fontId="72" fillId="6" borderId="0" xfId="0" applyFont="1" applyFill="1" applyAlignment="1" applyProtection="1">
      <alignment horizontal="center" vertical="center" wrapText="1"/>
      <protection hidden="1"/>
    </xf>
    <xf numFmtId="0" fontId="0" fillId="4" borderId="9" xfId="0" applyFont="1" applyFill="1" applyBorder="1" applyAlignment="1" applyProtection="1">
      <alignment horizontal="center"/>
      <protection hidden="1"/>
    </xf>
    <xf numFmtId="0" fontId="17" fillId="5" borderId="6" xfId="4" applyFont="1" applyFill="1" applyBorder="1" applyAlignment="1" applyProtection="1">
      <alignment horizontal="center"/>
      <protection hidden="1"/>
    </xf>
    <xf numFmtId="0" fontId="17" fillId="5" borderId="0" xfId="4" applyFont="1" applyFill="1" applyBorder="1" applyAlignment="1" applyProtection="1">
      <alignment horizontal="center"/>
      <protection hidden="1"/>
    </xf>
    <xf numFmtId="0" fontId="17" fillId="5" borderId="7" xfId="4" applyFont="1" applyFill="1" applyBorder="1" applyAlignment="1" applyProtection="1">
      <alignment horizontal="center"/>
      <protection hidden="1"/>
    </xf>
    <xf numFmtId="164" fontId="1" fillId="5" borderId="13" xfId="1" applyNumberFormat="1" applyFont="1" applyFill="1" applyBorder="1" applyAlignment="1" applyProtection="1">
      <alignment horizontal="center" vertical="center"/>
      <protection hidden="1"/>
    </xf>
    <xf numFmtId="9" fontId="56" fillId="6" borderId="13" xfId="0" applyNumberFormat="1" applyFont="1" applyFill="1" applyBorder="1" applyAlignment="1" applyProtection="1">
      <alignment horizontal="right" vertical="center"/>
      <protection locked="0" hidden="1"/>
    </xf>
    <xf numFmtId="0" fontId="0" fillId="5" borderId="6" xfId="0" applyFont="1" applyFill="1" applyBorder="1" applyAlignment="1" applyProtection="1">
      <alignment horizontal="center" vertical="center" wrapText="1"/>
      <protection hidden="1"/>
    </xf>
    <xf numFmtId="0" fontId="0" fillId="5" borderId="0" xfId="0" applyFont="1" applyFill="1" applyBorder="1" applyAlignment="1" applyProtection="1">
      <alignment horizontal="center" vertical="center" wrapText="1"/>
      <protection hidden="1"/>
    </xf>
    <xf numFmtId="165" fontId="11" fillId="4" borderId="9" xfId="4" applyNumberFormat="1" applyFont="1" applyFill="1" applyBorder="1" applyAlignment="1" applyProtection="1">
      <alignment horizontal="center"/>
      <protection hidden="1"/>
    </xf>
    <xf numFmtId="0" fontId="13" fillId="4" borderId="9" xfId="4" applyFont="1" applyFill="1" applyBorder="1" applyAlignment="1" applyProtection="1">
      <alignment horizontal="center"/>
      <protection hidden="1"/>
    </xf>
    <xf numFmtId="0" fontId="1" fillId="5" borderId="13" xfId="4" applyFont="1" applyFill="1" applyBorder="1" applyAlignment="1" applyProtection="1">
      <alignment horizontal="center"/>
      <protection hidden="1"/>
    </xf>
    <xf numFmtId="0" fontId="1" fillId="5" borderId="11" xfId="4" applyFont="1" applyFill="1" applyBorder="1" applyAlignment="1" applyProtection="1">
      <alignment horizontal="center"/>
      <protection hidden="1"/>
    </xf>
    <xf numFmtId="0" fontId="18" fillId="4" borderId="0" xfId="0" applyFont="1" applyFill="1" applyAlignment="1" applyProtection="1">
      <alignment horizontal="center" vertical="center" wrapText="1"/>
      <protection hidden="1"/>
    </xf>
    <xf numFmtId="0" fontId="0" fillId="4" borderId="9" xfId="0" applyFont="1" applyFill="1" applyBorder="1" applyAlignment="1" applyProtection="1">
      <alignment horizontal="center" vertical="center"/>
      <protection hidden="1"/>
    </xf>
    <xf numFmtId="0" fontId="49" fillId="5" borderId="3" xfId="4" applyFont="1" applyFill="1" applyBorder="1" applyAlignment="1" applyProtection="1">
      <alignment horizontal="center" vertical="center"/>
      <protection hidden="1"/>
    </xf>
    <xf numFmtId="0" fontId="49" fillId="5" borderId="4" xfId="4" applyFont="1" applyFill="1" applyBorder="1" applyAlignment="1" applyProtection="1">
      <alignment horizontal="center" vertical="center"/>
      <protection hidden="1"/>
    </xf>
    <xf numFmtId="0" fontId="49" fillId="5" borderId="6" xfId="4" applyFont="1" applyFill="1" applyBorder="1" applyAlignment="1" applyProtection="1">
      <alignment horizontal="center" vertical="center"/>
      <protection hidden="1"/>
    </xf>
    <xf numFmtId="0" fontId="49" fillId="5" borderId="0" xfId="4" applyFont="1" applyFill="1" applyBorder="1" applyAlignment="1" applyProtection="1">
      <alignment horizontal="center" vertical="center"/>
      <protection hidden="1"/>
    </xf>
    <xf numFmtId="0" fontId="11" fillId="5" borderId="12" xfId="0" applyFont="1" applyFill="1" applyBorder="1" applyAlignment="1" applyProtection="1">
      <alignment horizontal="center" vertical="center"/>
      <protection hidden="1"/>
    </xf>
    <xf numFmtId="0" fontId="11" fillId="5" borderId="11" xfId="0" applyFont="1" applyFill="1" applyBorder="1" applyAlignment="1" applyProtection="1">
      <alignment horizontal="center" vertical="center"/>
      <protection hidden="1"/>
    </xf>
    <xf numFmtId="164" fontId="0" fillId="5" borderId="8" xfId="0" applyNumberFormat="1" applyFont="1" applyFill="1" applyBorder="1" applyAlignment="1" applyProtection="1">
      <alignment horizontal="center"/>
      <protection hidden="1"/>
    </xf>
    <xf numFmtId="0" fontId="0" fillId="5" borderId="10" xfId="0" applyFont="1" applyFill="1" applyBorder="1" applyAlignment="1" applyProtection="1">
      <alignment horizontal="center"/>
      <protection hidden="1"/>
    </xf>
    <xf numFmtId="0" fontId="15" fillId="5" borderId="0" xfId="0" applyFont="1" applyFill="1" applyAlignment="1" applyProtection="1">
      <alignment horizontal="center" vertical="center" wrapText="1"/>
      <protection hidden="1"/>
    </xf>
    <xf numFmtId="164" fontId="1" fillId="5" borderId="8" xfId="1" applyNumberFormat="1" applyFont="1" applyFill="1" applyBorder="1" applyAlignment="1" applyProtection="1">
      <alignment horizontal="center"/>
      <protection hidden="1"/>
    </xf>
    <xf numFmtId="164" fontId="1" fillId="5" borderId="10" xfId="1" applyNumberFormat="1" applyFont="1" applyFill="1" applyBorder="1" applyAlignment="1" applyProtection="1">
      <alignment horizontal="center"/>
      <protection hidden="1"/>
    </xf>
    <xf numFmtId="164" fontId="2" fillId="5" borderId="8" xfId="1" applyNumberFormat="1" applyFont="1" applyFill="1" applyBorder="1" applyAlignment="1" applyProtection="1">
      <alignment horizontal="center"/>
      <protection hidden="1"/>
    </xf>
    <xf numFmtId="164" fontId="2" fillId="5" borderId="10" xfId="1" applyNumberFormat="1" applyFont="1" applyFill="1" applyBorder="1" applyAlignment="1" applyProtection="1">
      <alignment horizontal="center"/>
      <protection hidden="1"/>
    </xf>
    <xf numFmtId="0" fontId="16" fillId="5" borderId="0" xfId="0" applyFont="1" applyFill="1" applyAlignment="1" applyProtection="1">
      <alignment horizontal="center" vertical="center" wrapText="1"/>
      <protection hidden="1"/>
    </xf>
    <xf numFmtId="0" fontId="55" fillId="4" borderId="0" xfId="0" applyFont="1" applyFill="1" applyAlignment="1" applyProtection="1">
      <alignment horizontal="center" vertical="center" wrapText="1"/>
      <protection hidden="1"/>
    </xf>
    <xf numFmtId="0" fontId="70" fillId="4" borderId="0" xfId="0" applyFont="1" applyFill="1" applyAlignment="1" applyProtection="1">
      <alignment horizontal="center" vertical="center" wrapText="1"/>
      <protection hidden="1"/>
    </xf>
    <xf numFmtId="9" fontId="12" fillId="6" borderId="8" xfId="2" applyFont="1" applyFill="1" applyBorder="1" applyAlignment="1" applyProtection="1">
      <alignment horizontal="center"/>
      <protection locked="0" hidden="1"/>
    </xf>
    <xf numFmtId="9" fontId="12" fillId="6" borderId="10" xfId="2" applyFont="1" applyFill="1" applyBorder="1" applyAlignment="1" applyProtection="1">
      <alignment horizontal="center"/>
      <protection locked="0" hidden="1"/>
    </xf>
    <xf numFmtId="9" fontId="11" fillId="5" borderId="8" xfId="2" applyFont="1" applyFill="1" applyBorder="1" applyAlignment="1" applyProtection="1">
      <alignment horizontal="center"/>
      <protection hidden="1"/>
    </xf>
    <xf numFmtId="9" fontId="11" fillId="5" borderId="10" xfId="2" applyFont="1" applyFill="1" applyBorder="1" applyAlignment="1" applyProtection="1">
      <alignment horizontal="center"/>
      <protection hidden="1"/>
    </xf>
    <xf numFmtId="44" fontId="11" fillId="5" borderId="8" xfId="1" applyFont="1" applyFill="1" applyBorder="1" applyAlignment="1" applyProtection="1">
      <alignment horizontal="center"/>
      <protection hidden="1"/>
    </xf>
    <xf numFmtId="44" fontId="11" fillId="5" borderId="10" xfId="1" applyFont="1" applyFill="1" applyBorder="1" applyAlignment="1" applyProtection="1">
      <alignment horizontal="center"/>
      <protection hidden="1"/>
    </xf>
    <xf numFmtId="164" fontId="11" fillId="5" borderId="8" xfId="1" applyNumberFormat="1" applyFont="1" applyFill="1" applyBorder="1" applyAlignment="1" applyProtection="1">
      <alignment horizontal="center"/>
      <protection hidden="1"/>
    </xf>
    <xf numFmtId="164" fontId="11" fillId="5" borderId="10" xfId="1" applyNumberFormat="1" applyFont="1" applyFill="1" applyBorder="1" applyAlignment="1" applyProtection="1">
      <alignment horizontal="center"/>
      <protection hidden="1"/>
    </xf>
    <xf numFmtId="164" fontId="1" fillId="5" borderId="17" xfId="1" applyNumberFormat="1" applyFont="1" applyFill="1" applyBorder="1" applyAlignment="1" applyProtection="1">
      <alignment horizontal="center"/>
      <protection hidden="1"/>
    </xf>
    <xf numFmtId="164" fontId="1" fillId="5" borderId="18" xfId="1" applyNumberFormat="1" applyFont="1" applyFill="1" applyBorder="1" applyAlignment="1" applyProtection="1">
      <alignment horizontal="center"/>
      <protection hidden="1"/>
    </xf>
    <xf numFmtId="0" fontId="15" fillId="5" borderId="0" xfId="0" applyFont="1" applyFill="1" applyBorder="1" applyAlignment="1" applyProtection="1">
      <alignment horizontal="left" vertical="center" wrapText="1"/>
      <protection hidden="1"/>
    </xf>
    <xf numFmtId="0" fontId="0" fillId="5" borderId="6" xfId="0"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7" xfId="0" applyFill="1" applyBorder="1" applyAlignment="1" applyProtection="1">
      <alignment horizontal="center" vertical="center"/>
      <protection hidden="1"/>
    </xf>
    <xf numFmtId="10" fontId="0" fillId="5" borderId="9" xfId="0" applyNumberFormat="1" applyFill="1" applyBorder="1" applyAlignment="1" applyProtection="1">
      <alignment horizontal="center" vertical="center"/>
      <protection hidden="1"/>
    </xf>
    <xf numFmtId="0" fontId="0" fillId="5" borderId="9" xfId="0" applyFill="1" applyBorder="1" applyAlignment="1" applyProtection="1">
      <alignment horizontal="center" vertical="center"/>
      <protection hidden="1"/>
    </xf>
    <xf numFmtId="10" fontId="2" fillId="30" borderId="0" xfId="0" applyNumberFormat="1" applyFont="1" applyFill="1" applyBorder="1" applyAlignment="1" applyProtection="1">
      <alignment horizontal="center"/>
      <protection hidden="1"/>
    </xf>
    <xf numFmtId="0" fontId="10" fillId="6" borderId="0" xfId="0" applyFont="1" applyFill="1" applyAlignment="1" applyProtection="1">
      <alignment horizontal="center" vertical="center" wrapText="1"/>
      <protection hidden="1"/>
    </xf>
    <xf numFmtId="44" fontId="3" fillId="5" borderId="4" xfId="1" applyFont="1" applyFill="1" applyBorder="1" applyAlignment="1" applyProtection="1">
      <alignment horizontal="center"/>
      <protection hidden="1"/>
    </xf>
    <xf numFmtId="44" fontId="79" fillId="5" borderId="4" xfId="1" applyFont="1" applyFill="1" applyBorder="1" applyAlignment="1" applyProtection="1">
      <alignment horizontal="center"/>
      <protection hidden="1"/>
    </xf>
    <xf numFmtId="44" fontId="79" fillId="5" borderId="2" xfId="1" applyFont="1" applyFill="1" applyBorder="1" applyAlignment="1" applyProtection="1">
      <alignment horizontal="center"/>
      <protection hidden="1"/>
    </xf>
    <xf numFmtId="0" fontId="78" fillId="5" borderId="0" xfId="0" applyFont="1" applyFill="1" applyBorder="1" applyAlignment="1" applyProtection="1">
      <alignment horizontal="center"/>
      <protection hidden="1"/>
    </xf>
    <xf numFmtId="0" fontId="0" fillId="5" borderId="6" xfId="0" applyFill="1" applyBorder="1" applyAlignment="1" applyProtection="1">
      <alignment horizontal="center"/>
      <protection hidden="1"/>
    </xf>
    <xf numFmtId="0" fontId="0" fillId="5" borderId="0" xfId="0" applyFill="1" applyBorder="1" applyAlignment="1" applyProtection="1">
      <alignment horizontal="center"/>
      <protection hidden="1"/>
    </xf>
    <xf numFmtId="0" fontId="0" fillId="5" borderId="7" xfId="0" applyFill="1" applyBorder="1" applyAlignment="1" applyProtection="1">
      <alignment horizontal="center"/>
      <protection hidden="1"/>
    </xf>
    <xf numFmtId="170" fontId="2" fillId="5" borderId="9" xfId="0" applyNumberFormat="1" applyFont="1" applyFill="1" applyBorder="1" applyAlignment="1" applyProtection="1">
      <alignment horizontal="center"/>
      <protection hidden="1"/>
    </xf>
    <xf numFmtId="44" fontId="3" fillId="5" borderId="4" xfId="0" applyNumberFormat="1" applyFont="1" applyFill="1" applyBorder="1" applyAlignment="1" applyProtection="1">
      <alignment horizontal="center"/>
      <protection hidden="1"/>
    </xf>
    <xf numFmtId="0" fontId="3" fillId="5" borderId="4" xfId="0" applyFont="1" applyFill="1" applyBorder="1" applyAlignment="1" applyProtection="1">
      <alignment horizontal="center"/>
      <protection hidden="1"/>
    </xf>
    <xf numFmtId="10" fontId="56" fillId="6" borderId="0" xfId="0" applyNumberFormat="1" applyFont="1" applyFill="1" applyBorder="1" applyAlignment="1" applyProtection="1">
      <alignment horizontal="center"/>
      <protection hidden="1"/>
    </xf>
    <xf numFmtId="10" fontId="2" fillId="5" borderId="9" xfId="0" applyNumberFormat="1" applyFont="1" applyFill="1" applyBorder="1" applyAlignment="1" applyProtection="1">
      <alignment horizontal="center"/>
      <protection hidden="1"/>
    </xf>
    <xf numFmtId="0" fontId="75" fillId="5" borderId="8" xfId="0" applyFont="1" applyFill="1" applyBorder="1" applyAlignment="1" applyProtection="1">
      <alignment horizontal="center"/>
      <protection hidden="1"/>
    </xf>
    <xf numFmtId="0" fontId="75" fillId="5" borderId="9" xfId="0" applyFont="1" applyFill="1" applyBorder="1" applyAlignment="1" applyProtection="1">
      <alignment horizontal="center"/>
      <protection hidden="1"/>
    </xf>
    <xf numFmtId="0" fontId="75" fillId="5" borderId="10" xfId="0" applyFont="1" applyFill="1" applyBorder="1" applyAlignment="1" applyProtection="1">
      <alignment horizontal="center"/>
      <protection hidden="1"/>
    </xf>
    <xf numFmtId="10" fontId="0" fillId="6" borderId="9" xfId="0" applyNumberFormat="1" applyFill="1" applyBorder="1" applyAlignment="1" applyProtection="1">
      <alignment horizontal="center" vertical="center"/>
      <protection hidden="1"/>
    </xf>
    <xf numFmtId="0" fontId="0" fillId="6" borderId="9" xfId="0" applyFill="1" applyBorder="1" applyAlignment="1" applyProtection="1">
      <alignment horizontal="center" vertical="center"/>
      <protection hidden="1"/>
    </xf>
    <xf numFmtId="44" fontId="74" fillId="6" borderId="12" xfId="1" applyFont="1" applyFill="1" applyBorder="1" applyAlignment="1" applyProtection="1">
      <alignment horizontal="center" vertical="center"/>
      <protection locked="0" hidden="1"/>
    </xf>
    <xf numFmtId="44" fontId="74" fillId="6" borderId="11" xfId="1" applyFont="1" applyFill="1" applyBorder="1" applyAlignment="1" applyProtection="1">
      <alignment horizontal="center" vertical="center"/>
      <protection locked="0" hidden="1"/>
    </xf>
    <xf numFmtId="44" fontId="23" fillId="32" borderId="12" xfId="1" applyFont="1" applyFill="1" applyBorder="1" applyAlignment="1" applyProtection="1">
      <alignment horizontal="center" wrapText="1"/>
      <protection hidden="1"/>
    </xf>
    <xf numFmtId="44" fontId="23" fillId="32" borderId="11" xfId="1" applyFont="1" applyFill="1" applyBorder="1" applyAlignment="1" applyProtection="1">
      <alignment horizontal="center" wrapText="1"/>
      <protection hidden="1"/>
    </xf>
    <xf numFmtId="170" fontId="2" fillId="6" borderId="9" xfId="0" applyNumberFormat="1" applyFont="1" applyFill="1" applyBorder="1" applyAlignment="1" applyProtection="1">
      <alignment horizontal="center"/>
      <protection hidden="1"/>
    </xf>
  </cellXfs>
  <cellStyles count="84">
    <cellStyle name="1Tabellentext" xfId="6"/>
    <cellStyle name="2Tabellentext fett" xfId="7"/>
    <cellStyle name="3Tabellentext Zeilenfall" xfId="8"/>
    <cellStyle name="4Tabellentext fett Zeilenfall" xfId="9"/>
    <cellStyle name="Akzent1 - 20%" xfId="10"/>
    <cellStyle name="Akzent1 - 40%" xfId="11"/>
    <cellStyle name="Akzent1 - 60%" xfId="12"/>
    <cellStyle name="Akzent2 - 20%" xfId="13"/>
    <cellStyle name="Akzent2 - 40%" xfId="14"/>
    <cellStyle name="Akzent2 - 60%" xfId="15"/>
    <cellStyle name="Akzent3 - 20%" xfId="16"/>
    <cellStyle name="Akzent3 - 40%" xfId="17"/>
    <cellStyle name="Akzent3 - 60%" xfId="18"/>
    <cellStyle name="Akzent4 - 20%" xfId="19"/>
    <cellStyle name="Akzent4 - 40%" xfId="20"/>
    <cellStyle name="Akzent4 - 60%" xfId="21"/>
    <cellStyle name="Akzent5 - 20%" xfId="22"/>
    <cellStyle name="Akzent5 - 40%" xfId="23"/>
    <cellStyle name="Akzent5 - 60%" xfId="24"/>
    <cellStyle name="Akzent6 - 20%" xfId="25"/>
    <cellStyle name="Akzent6 - 40%" xfId="26"/>
    <cellStyle name="Akzent6 - 60%" xfId="27"/>
    <cellStyle name="Blattüberschrift" xfId="28"/>
    <cellStyle name="Category" xfId="29"/>
    <cellStyle name="Company Name" xfId="30"/>
    <cellStyle name="Date" xfId="31"/>
    <cellStyle name="Dezimal 2" xfId="32"/>
    <cellStyle name="Euro" xfId="33"/>
    <cellStyle name="Euro 2" xfId="34"/>
    <cellStyle name="Euro 3" xfId="35"/>
    <cellStyle name="Euro_DpS-BM" xfId="36"/>
    <cellStyle name="Hervorhebung 1" xfId="37"/>
    <cellStyle name="Hervorhebung 2" xfId="38"/>
    <cellStyle name="Hervorhebung 3" xfId="39"/>
    <cellStyle name="Hyperlink" xfId="83" builtinId="8"/>
    <cellStyle name="Hyperlink 2" xfId="40"/>
    <cellStyle name="Hyperlink 2 2" xfId="81"/>
    <cellStyle name="Hyperlink 3" xfId="41"/>
    <cellStyle name="Kopfzeile" xfId="42"/>
    <cellStyle name="Month" xfId="43"/>
    <cellStyle name="Muster 1" xfId="44"/>
    <cellStyle name="Notiz 2" xfId="45"/>
    <cellStyle name="Notiz 2 2" xfId="46"/>
    <cellStyle name="Prozent" xfId="2" builtinId="5"/>
    <cellStyle name="Prozent 2" xfId="47"/>
    <cellStyle name="Prozent 3" xfId="48"/>
    <cellStyle name="Prozent 3 2" xfId="49"/>
    <cellStyle name="Prozent 4" xfId="50"/>
    <cellStyle name="Prozent 5" xfId="5"/>
    <cellStyle name="Standard" xfId="0" builtinId="0"/>
    <cellStyle name="Standard 2" xfId="51"/>
    <cellStyle name="Standard 2 2" xfId="52"/>
    <cellStyle name="Standard 2 2 2" xfId="80"/>
    <cellStyle name="Standard 3" xfId="53"/>
    <cellStyle name="Standard 3 2" xfId="54"/>
    <cellStyle name="Standard 4" xfId="55"/>
    <cellStyle name="Standard 5" xfId="56"/>
    <cellStyle name="Standard 5 2" xfId="57"/>
    <cellStyle name="Standard 6" xfId="58"/>
    <cellStyle name="Standard 6 2" xfId="59"/>
    <cellStyle name="Standard 7" xfId="60"/>
    <cellStyle name="Standard 7 2" xfId="61"/>
    <cellStyle name="Standard 8" xfId="62"/>
    <cellStyle name="Standard 9" xfId="4"/>
    <cellStyle name="Standard Diagramm fett" xfId="63"/>
    <cellStyle name="Standard fett" xfId="64"/>
    <cellStyle name="Standard fett Zeilenfall" xfId="65"/>
    <cellStyle name="Standard fett_1337288" xfId="66"/>
    <cellStyle name="Standard Zeilenfall" xfId="67"/>
    <cellStyle name="Standard_FormatVorlage" xfId="3"/>
    <cellStyle name="Standard_VorNachkalkulation_1074258 2" xfId="82"/>
    <cellStyle name="Titel" xfId="68"/>
    <cellStyle name="Überschrift 2 Diagramm" xfId="69"/>
    <cellStyle name="Überschrift 3 Diagramm" xfId="70"/>
    <cellStyle name="Undefiniert" xfId="71"/>
    <cellStyle name="Währung" xfId="1" builtinId="4"/>
    <cellStyle name="Währung 2" xfId="72"/>
    <cellStyle name="Währung 3" xfId="73"/>
    <cellStyle name="Währung 3 2" xfId="74"/>
    <cellStyle name="Währung 4" xfId="75"/>
    <cellStyle name="Währung 4 2" xfId="76"/>
    <cellStyle name="Währung 5" xfId="77"/>
    <cellStyle name="Windings" xfId="78"/>
    <cellStyle name="Zelle prüfen" xfId="79"/>
  </cellStyles>
  <dxfs count="9">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FFFF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de.linkedin.com/pub/ralf-beinbrecht/22/535/729" TargetMode="External"/><Relationship Id="rId7" Type="http://schemas.openxmlformats.org/officeDocument/2006/relationships/hyperlink" Target="http://www.freelance-manufaktur.de/"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4.png"/><Relationship Id="rId5" Type="http://schemas.openxmlformats.org/officeDocument/2006/relationships/hyperlink" Target="http://www.xing.com/profile/Ralf_Beinbrecht" TargetMode="External"/><Relationship Id="rId10" Type="http://schemas.openxmlformats.org/officeDocument/2006/relationships/image" Target="../media/image6.jpg"/><Relationship Id="rId4" Type="http://schemas.openxmlformats.org/officeDocument/2006/relationships/image" Target="../media/image3.png"/><Relationship Id="rId9" Type="http://schemas.openxmlformats.org/officeDocument/2006/relationships/hyperlink" Target="http://www.beinbrecht.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fo!A23"/></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fo!A23"/></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fo!A23"/></Relationships>
</file>

<file path=xl/drawings/drawing1.xml><?xml version="1.0" encoding="utf-8"?>
<xdr:wsDr xmlns:xdr="http://schemas.openxmlformats.org/drawingml/2006/spreadsheetDrawing" xmlns:a="http://schemas.openxmlformats.org/drawingml/2006/main">
  <xdr:twoCellAnchor editAs="oneCell">
    <xdr:from>
      <xdr:col>10</xdr:col>
      <xdr:colOff>85725</xdr:colOff>
      <xdr:row>5</xdr:row>
      <xdr:rowOff>47625</xdr:rowOff>
    </xdr:from>
    <xdr:to>
      <xdr:col>11</xdr:col>
      <xdr:colOff>1951</xdr:colOff>
      <xdr:row>11</xdr:row>
      <xdr:rowOff>189000</xdr:rowOff>
    </xdr:to>
    <xdr:pic>
      <xdr:nvPicPr>
        <xdr:cNvPr id="2" name="Grafik 1" descr="Bild2.jpg"/>
        <xdr:cNvPicPr>
          <a:picLocks noChangeAspect="1"/>
        </xdr:cNvPicPr>
      </xdr:nvPicPr>
      <xdr:blipFill>
        <a:blip xmlns:r="http://schemas.openxmlformats.org/officeDocument/2006/relationships" r:embed="rId1" cstate="print"/>
        <a:srcRect/>
        <a:stretch>
          <a:fillRect/>
        </a:stretch>
      </xdr:blipFill>
      <xdr:spPr bwMode="auto">
        <a:xfrm>
          <a:off x="7038975" y="914400"/>
          <a:ext cx="678226" cy="1332000"/>
        </a:xfrm>
        <a:prstGeom prst="rect">
          <a:avLst/>
        </a:prstGeom>
        <a:ln>
          <a:noFill/>
        </a:ln>
        <a:effectLst>
          <a:softEdge rad="112500"/>
        </a:effectLst>
      </xdr:spPr>
    </xdr:pic>
    <xdr:clientData/>
  </xdr:twoCellAnchor>
  <xdr:twoCellAnchor editAs="oneCell">
    <xdr:from>
      <xdr:col>14</xdr:col>
      <xdr:colOff>123825</xdr:colOff>
      <xdr:row>2</xdr:row>
      <xdr:rowOff>22017</xdr:rowOff>
    </xdr:from>
    <xdr:to>
      <xdr:col>15</xdr:col>
      <xdr:colOff>638175</xdr:colOff>
      <xdr:row>6</xdr:row>
      <xdr:rowOff>130382</xdr:rowOff>
    </xdr:to>
    <xdr:pic>
      <xdr:nvPicPr>
        <xdr:cNvPr id="3" name="Grafik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0125075" y="345867"/>
          <a:ext cx="1276350" cy="851315"/>
        </a:xfrm>
        <a:prstGeom prst="rect">
          <a:avLst/>
        </a:prstGeom>
        <a:noFill/>
        <a:ln w="9525">
          <a:noFill/>
          <a:miter lim="800000"/>
          <a:headEnd/>
          <a:tailEnd/>
        </a:ln>
      </xdr:spPr>
    </xdr:pic>
    <xdr:clientData/>
  </xdr:twoCellAnchor>
  <xdr:twoCellAnchor editAs="oneCell">
    <xdr:from>
      <xdr:col>14</xdr:col>
      <xdr:colOff>95250</xdr:colOff>
      <xdr:row>9</xdr:row>
      <xdr:rowOff>57150</xdr:rowOff>
    </xdr:from>
    <xdr:to>
      <xdr:col>14</xdr:col>
      <xdr:colOff>419100</xdr:colOff>
      <xdr:row>10</xdr:row>
      <xdr:rowOff>180975</xdr:rowOff>
    </xdr:to>
    <xdr:pic>
      <xdr:nvPicPr>
        <xdr:cNvPr id="5" name="Grafik 7" descr="linkedin_32.png">
          <a:hlinkClick xmlns:r="http://schemas.openxmlformats.org/officeDocument/2006/relationships" r:id="rId3" tooltip="Ralf Beinbrecht"/>
        </xdr:cNvPr>
        <xdr:cNvPicPr>
          <a:picLocks noChangeAspect="1"/>
        </xdr:cNvPicPr>
      </xdr:nvPicPr>
      <xdr:blipFill>
        <a:blip xmlns:r="http://schemas.openxmlformats.org/officeDocument/2006/relationships" r:embed="rId4" cstate="print"/>
        <a:srcRect/>
        <a:stretch>
          <a:fillRect/>
        </a:stretch>
      </xdr:blipFill>
      <xdr:spPr bwMode="auto">
        <a:xfrm>
          <a:off x="10096500" y="1724025"/>
          <a:ext cx="323850" cy="323850"/>
        </a:xfrm>
        <a:prstGeom prst="rect">
          <a:avLst/>
        </a:prstGeom>
        <a:noFill/>
        <a:ln w="9525">
          <a:noFill/>
          <a:miter lim="800000"/>
          <a:headEnd/>
          <a:tailEnd/>
        </a:ln>
      </xdr:spPr>
    </xdr:pic>
    <xdr:clientData/>
  </xdr:twoCellAnchor>
  <xdr:twoCellAnchor editAs="oneCell">
    <xdr:from>
      <xdr:col>15</xdr:col>
      <xdr:colOff>342900</xdr:colOff>
      <xdr:row>9</xdr:row>
      <xdr:rowOff>38100</xdr:rowOff>
    </xdr:from>
    <xdr:to>
      <xdr:col>15</xdr:col>
      <xdr:colOff>666750</xdr:colOff>
      <xdr:row>10</xdr:row>
      <xdr:rowOff>161925</xdr:rowOff>
    </xdr:to>
    <xdr:pic>
      <xdr:nvPicPr>
        <xdr:cNvPr id="6" name="Grafik 8" descr="xing.png">
          <a:hlinkClick xmlns:r="http://schemas.openxmlformats.org/officeDocument/2006/relationships" r:id="rId5" tooltip="Ralf Beinbrecht"/>
        </xdr:cNvPr>
        <xdr:cNvPicPr>
          <a:picLocks noChangeAspect="1"/>
        </xdr:cNvPicPr>
      </xdr:nvPicPr>
      <xdr:blipFill>
        <a:blip xmlns:r="http://schemas.openxmlformats.org/officeDocument/2006/relationships" r:embed="rId6" cstate="print"/>
        <a:srcRect/>
        <a:stretch>
          <a:fillRect/>
        </a:stretch>
      </xdr:blipFill>
      <xdr:spPr bwMode="auto">
        <a:xfrm>
          <a:off x="11106150" y="1704975"/>
          <a:ext cx="323850" cy="323850"/>
        </a:xfrm>
        <a:prstGeom prst="rect">
          <a:avLst/>
        </a:prstGeom>
        <a:noFill/>
        <a:ln w="9525">
          <a:noFill/>
          <a:miter lim="800000"/>
          <a:headEnd/>
          <a:tailEnd/>
        </a:ln>
      </xdr:spPr>
    </xdr:pic>
    <xdr:clientData/>
  </xdr:twoCellAnchor>
  <xdr:twoCellAnchor editAs="oneCell">
    <xdr:from>
      <xdr:col>14</xdr:col>
      <xdr:colOff>495300</xdr:colOff>
      <xdr:row>11</xdr:row>
      <xdr:rowOff>9525</xdr:rowOff>
    </xdr:from>
    <xdr:to>
      <xdr:col>15</xdr:col>
      <xdr:colOff>266700</xdr:colOff>
      <xdr:row>13</xdr:row>
      <xdr:rowOff>85725</xdr:rowOff>
    </xdr:to>
    <xdr:pic>
      <xdr:nvPicPr>
        <xdr:cNvPr id="7" name="Grafik 9" descr="Earth Network.png">
          <a:hlinkClick xmlns:r="http://schemas.openxmlformats.org/officeDocument/2006/relationships" r:id="rId7" tooltip="beinbrecht.de"/>
        </xdr:cNvPr>
        <xdr:cNvPicPr>
          <a:picLocks noChangeAspect="1"/>
        </xdr:cNvPicPr>
      </xdr:nvPicPr>
      <xdr:blipFill>
        <a:blip xmlns:r="http://schemas.openxmlformats.org/officeDocument/2006/relationships" r:embed="rId8" cstate="print"/>
        <a:srcRect/>
        <a:stretch>
          <a:fillRect/>
        </a:stretch>
      </xdr:blipFill>
      <xdr:spPr bwMode="auto">
        <a:xfrm>
          <a:off x="10496550" y="2066925"/>
          <a:ext cx="533400" cy="609600"/>
        </a:xfrm>
        <a:prstGeom prst="rect">
          <a:avLst/>
        </a:prstGeom>
        <a:noFill/>
        <a:ln w="9525">
          <a:noFill/>
          <a:miter lim="800000"/>
          <a:headEnd/>
          <a:tailEnd/>
        </a:ln>
      </xdr:spPr>
    </xdr:pic>
    <xdr:clientData/>
  </xdr:twoCellAnchor>
  <xdr:twoCellAnchor editAs="oneCell">
    <xdr:from>
      <xdr:col>1</xdr:col>
      <xdr:colOff>28575</xdr:colOff>
      <xdr:row>4</xdr:row>
      <xdr:rowOff>72073</xdr:rowOff>
    </xdr:from>
    <xdr:to>
      <xdr:col>4</xdr:col>
      <xdr:colOff>685800</xdr:colOff>
      <xdr:row>10</xdr:row>
      <xdr:rowOff>61275</xdr:rowOff>
    </xdr:to>
    <xdr:pic>
      <xdr:nvPicPr>
        <xdr:cNvPr id="8" name="Grafik 10">
          <a:hlinkClick xmlns:r="http://schemas.openxmlformats.org/officeDocument/2006/relationships" r:id="rId9"/>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bwMode="auto">
        <a:xfrm>
          <a:off x="123825" y="748348"/>
          <a:ext cx="2943225" cy="117982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370416</xdr:colOff>
      <xdr:row>1</xdr:row>
      <xdr:rowOff>95250</xdr:rowOff>
    </xdr:from>
    <xdr:to>
      <xdr:col>17</xdr:col>
      <xdr:colOff>216825</xdr:colOff>
      <xdr:row>5</xdr:row>
      <xdr:rowOff>28575</xdr:rowOff>
    </xdr:to>
    <xdr:pic>
      <xdr:nvPicPr>
        <xdr:cNvPr id="5" name="Grafik 5" descr="1279009349_home.png">
          <a:hlinkClick xmlns:r="http://schemas.openxmlformats.org/officeDocument/2006/relationships" r:id="rId1" tooltip="zum Cockpit zurück"/>
        </xdr:cNvPr>
        <xdr:cNvPicPr>
          <a:picLocks noChangeAspect="1"/>
        </xdr:cNvPicPr>
      </xdr:nvPicPr>
      <xdr:blipFill>
        <a:blip xmlns:r="http://schemas.openxmlformats.org/officeDocument/2006/relationships" r:embed="rId2" cstate="print"/>
        <a:srcRect/>
        <a:stretch>
          <a:fillRect/>
        </a:stretch>
      </xdr:blipFill>
      <xdr:spPr bwMode="auto">
        <a:xfrm>
          <a:off x="12012083" y="285750"/>
          <a:ext cx="608409" cy="695325"/>
        </a:xfrm>
        <a:prstGeom prst="rect">
          <a:avLst/>
        </a:prstGeom>
        <a:noFill/>
        <a:ln w="9525">
          <a:noFill/>
          <a:miter lim="800000"/>
          <a:headEnd/>
          <a:tailEnd/>
        </a:ln>
      </xdr:spPr>
    </xdr:pic>
    <xdr:clientData/>
  </xdr:twoCellAnchor>
  <xdr:twoCellAnchor editAs="oneCell">
    <xdr:from>
      <xdr:col>16</xdr:col>
      <xdr:colOff>367770</xdr:colOff>
      <xdr:row>1</xdr:row>
      <xdr:rowOff>95250</xdr:rowOff>
    </xdr:from>
    <xdr:to>
      <xdr:col>17</xdr:col>
      <xdr:colOff>214179</xdr:colOff>
      <xdr:row>5</xdr:row>
      <xdr:rowOff>28575</xdr:rowOff>
    </xdr:to>
    <xdr:pic>
      <xdr:nvPicPr>
        <xdr:cNvPr id="6" name="Grafik 5" descr="1279009349_home.png">
          <a:hlinkClick xmlns:r="http://schemas.openxmlformats.org/officeDocument/2006/relationships" r:id="rId1" tooltip="zum Cockpit zurück"/>
        </xdr:cNvPr>
        <xdr:cNvPicPr>
          <a:picLocks noChangeAspect="1"/>
        </xdr:cNvPicPr>
      </xdr:nvPicPr>
      <xdr:blipFill>
        <a:blip xmlns:r="http://schemas.openxmlformats.org/officeDocument/2006/relationships" r:embed="rId2" cstate="print"/>
        <a:srcRect/>
        <a:stretch>
          <a:fillRect/>
        </a:stretch>
      </xdr:blipFill>
      <xdr:spPr bwMode="auto">
        <a:xfrm>
          <a:off x="12012083" y="285750"/>
          <a:ext cx="608409" cy="695325"/>
        </a:xfrm>
        <a:prstGeom prst="rect">
          <a:avLst/>
        </a:prstGeom>
        <a:noFill/>
        <a:ln w="9525">
          <a:noFill/>
          <a:miter lim="800000"/>
          <a:headEnd/>
          <a:tailEnd/>
        </a:ln>
      </xdr:spPr>
    </xdr:pic>
    <xdr:clientData/>
  </xdr:twoCellAnchor>
  <xdr:twoCellAnchor editAs="oneCell">
    <xdr:from>
      <xdr:col>20</xdr:col>
      <xdr:colOff>83344</xdr:colOff>
      <xdr:row>48</xdr:row>
      <xdr:rowOff>35718</xdr:rowOff>
    </xdr:from>
    <xdr:to>
      <xdr:col>21</xdr:col>
      <xdr:colOff>619125</xdr:colOff>
      <xdr:row>56</xdr:row>
      <xdr:rowOff>170088</xdr:rowOff>
    </xdr:to>
    <xdr:pic>
      <xdr:nvPicPr>
        <xdr:cNvPr id="7" name="Grafik 6" descr="1279009349_home.png">
          <a:hlinkClick xmlns:r="http://schemas.openxmlformats.org/officeDocument/2006/relationships" r:id="rId1" tooltip="zum Cockpit zurück"/>
        </xdr:cNvPr>
        <xdr:cNvPicPr>
          <a:picLocks noChangeAspect="1"/>
        </xdr:cNvPicPr>
      </xdr:nvPicPr>
      <xdr:blipFill>
        <a:blip xmlns:r="http://schemas.openxmlformats.org/officeDocument/2006/relationships" r:embed="rId2" cstate="print"/>
        <a:srcRect/>
        <a:stretch>
          <a:fillRect/>
        </a:stretch>
      </xdr:blipFill>
      <xdr:spPr bwMode="auto">
        <a:xfrm>
          <a:off x="14204157" y="8024812"/>
          <a:ext cx="1190624" cy="136071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529167</xdr:colOff>
      <xdr:row>1</xdr:row>
      <xdr:rowOff>10584</xdr:rowOff>
    </xdr:from>
    <xdr:to>
      <xdr:col>16</xdr:col>
      <xdr:colOff>375576</xdr:colOff>
      <xdr:row>4</xdr:row>
      <xdr:rowOff>134409</xdr:rowOff>
    </xdr:to>
    <xdr:pic>
      <xdr:nvPicPr>
        <xdr:cNvPr id="5" name="Grafik 5" descr="1279009349_home.png">
          <a:hlinkClick xmlns:r="http://schemas.openxmlformats.org/officeDocument/2006/relationships" r:id="rId1" tooltip="zum Cockpit zurück"/>
        </xdr:cNvPr>
        <xdr:cNvPicPr>
          <a:picLocks noChangeAspect="1"/>
        </xdr:cNvPicPr>
      </xdr:nvPicPr>
      <xdr:blipFill>
        <a:blip xmlns:r="http://schemas.openxmlformats.org/officeDocument/2006/relationships" r:embed="rId2" cstate="print"/>
        <a:srcRect/>
        <a:stretch>
          <a:fillRect/>
        </a:stretch>
      </xdr:blipFill>
      <xdr:spPr bwMode="auto">
        <a:xfrm>
          <a:off x="11292417" y="201084"/>
          <a:ext cx="608409" cy="695325"/>
        </a:xfrm>
        <a:prstGeom prst="rect">
          <a:avLst/>
        </a:prstGeom>
        <a:noFill/>
        <a:ln w="9525">
          <a:noFill/>
          <a:miter lim="800000"/>
          <a:headEnd/>
          <a:tailEnd/>
        </a:ln>
      </xdr:spPr>
    </xdr:pic>
    <xdr:clientData/>
  </xdr:twoCellAnchor>
  <xdr:twoCellAnchor editAs="oneCell">
    <xdr:from>
      <xdr:col>18</xdr:col>
      <xdr:colOff>268817</xdr:colOff>
      <xdr:row>60</xdr:row>
      <xdr:rowOff>141816</xdr:rowOff>
    </xdr:from>
    <xdr:to>
      <xdr:col>19</xdr:col>
      <xdr:colOff>115226</xdr:colOff>
      <xdr:row>64</xdr:row>
      <xdr:rowOff>75141</xdr:rowOff>
    </xdr:to>
    <xdr:pic>
      <xdr:nvPicPr>
        <xdr:cNvPr id="6" name="Grafik 5" descr="1279009349_home.png">
          <a:hlinkClick xmlns:r="http://schemas.openxmlformats.org/officeDocument/2006/relationships" r:id="rId1" tooltip="zum Cockpit zurück"/>
        </xdr:cNvPr>
        <xdr:cNvPicPr>
          <a:picLocks noChangeAspect="1"/>
        </xdr:cNvPicPr>
      </xdr:nvPicPr>
      <xdr:blipFill>
        <a:blip xmlns:r="http://schemas.openxmlformats.org/officeDocument/2006/relationships" r:embed="rId2" cstate="print"/>
        <a:srcRect/>
        <a:stretch>
          <a:fillRect/>
        </a:stretch>
      </xdr:blipFill>
      <xdr:spPr bwMode="auto">
        <a:xfrm>
          <a:off x="13318067" y="6893983"/>
          <a:ext cx="608409" cy="695325"/>
        </a:xfrm>
        <a:prstGeom prst="rect">
          <a:avLst/>
        </a:prstGeom>
        <a:noFill/>
        <a:ln w="9525">
          <a:noFill/>
          <a:miter lim="800000"/>
          <a:headEnd/>
          <a:tailEnd/>
        </a:ln>
      </xdr:spPr>
    </xdr:pic>
    <xdr:clientData/>
  </xdr:twoCellAnchor>
  <xdr:twoCellAnchor>
    <xdr:from>
      <xdr:col>18</xdr:col>
      <xdr:colOff>95250</xdr:colOff>
      <xdr:row>42</xdr:row>
      <xdr:rowOff>95250</xdr:rowOff>
    </xdr:from>
    <xdr:to>
      <xdr:col>19</xdr:col>
      <xdr:colOff>179917</xdr:colOff>
      <xdr:row>44</xdr:row>
      <xdr:rowOff>63500</xdr:rowOff>
    </xdr:to>
    <xdr:sp macro="" textlink="">
      <xdr:nvSpPr>
        <xdr:cNvPr id="7" name="Pfeil nach links 6"/>
        <xdr:cNvSpPr/>
      </xdr:nvSpPr>
      <xdr:spPr>
        <a:xfrm>
          <a:off x="13144500" y="3862917"/>
          <a:ext cx="846667" cy="349250"/>
        </a:xfrm>
        <a:prstGeom prst="lef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de-DE"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14</xdr:row>
      <xdr:rowOff>88107</xdr:rowOff>
    </xdr:from>
    <xdr:to>
      <xdr:col>0</xdr:col>
      <xdr:colOff>722709</xdr:colOff>
      <xdr:row>18</xdr:row>
      <xdr:rowOff>23813</xdr:rowOff>
    </xdr:to>
    <xdr:pic>
      <xdr:nvPicPr>
        <xdr:cNvPr id="2" name="Grafik 5" descr="1279009349_home.png">
          <a:hlinkClick xmlns:r="http://schemas.openxmlformats.org/officeDocument/2006/relationships" r:id="rId1" tooltip="zum Cockpit zurück"/>
        </xdr:cNvPr>
        <xdr:cNvPicPr>
          <a:picLocks noChangeAspect="1"/>
        </xdr:cNvPicPr>
      </xdr:nvPicPr>
      <xdr:blipFill>
        <a:blip xmlns:r="http://schemas.openxmlformats.org/officeDocument/2006/relationships" r:embed="rId2" cstate="print"/>
        <a:srcRect/>
        <a:stretch>
          <a:fillRect/>
        </a:stretch>
      </xdr:blipFill>
      <xdr:spPr bwMode="auto">
        <a:xfrm>
          <a:off x="114300" y="2957513"/>
          <a:ext cx="608409" cy="697706"/>
        </a:xfrm>
        <a:prstGeom prst="rect">
          <a:avLst/>
        </a:prstGeom>
        <a:noFill/>
        <a:ln w="9525">
          <a:noFill/>
          <a:miter lim="800000"/>
          <a:headEnd/>
          <a:tailEnd/>
        </a:ln>
      </xdr:spPr>
    </xdr:pic>
    <xdr:clientData/>
  </xdr:twoCellAnchor>
  <xdr:twoCellAnchor editAs="oneCell">
    <xdr:from>
      <xdr:col>5</xdr:col>
      <xdr:colOff>619125</xdr:colOff>
      <xdr:row>42</xdr:row>
      <xdr:rowOff>104775</xdr:rowOff>
    </xdr:from>
    <xdr:to>
      <xdr:col>6</xdr:col>
      <xdr:colOff>465534</xdr:colOff>
      <xdr:row>46</xdr:row>
      <xdr:rowOff>9525</xdr:rowOff>
    </xdr:to>
    <xdr:pic>
      <xdr:nvPicPr>
        <xdr:cNvPr id="3" name="Grafik 5" descr="1279009349_home.png">
          <a:hlinkClick xmlns:r="http://schemas.openxmlformats.org/officeDocument/2006/relationships" r:id="rId1" tooltip="zum Cockpit zurück"/>
        </xdr:cNvPr>
        <xdr:cNvPicPr>
          <a:picLocks noChangeAspect="1"/>
        </xdr:cNvPicPr>
      </xdr:nvPicPr>
      <xdr:blipFill>
        <a:blip xmlns:r="http://schemas.openxmlformats.org/officeDocument/2006/relationships" r:embed="rId2" cstate="print"/>
        <a:srcRect/>
        <a:stretch>
          <a:fillRect/>
        </a:stretch>
      </xdr:blipFill>
      <xdr:spPr bwMode="auto">
        <a:xfrm>
          <a:off x="4914900" y="9220200"/>
          <a:ext cx="608409" cy="695325"/>
        </a:xfrm>
        <a:prstGeom prst="rect">
          <a:avLst/>
        </a:prstGeom>
        <a:noFill/>
        <a:ln w="9525">
          <a:noFill/>
          <a:miter lim="800000"/>
          <a:headEnd/>
          <a:tailEnd/>
        </a:ln>
      </xdr:spPr>
    </xdr:pic>
    <xdr:clientData/>
  </xdr:twoCellAnchor>
  <xdr:twoCellAnchor editAs="oneCell">
    <xdr:from>
      <xdr:col>12</xdr:col>
      <xdr:colOff>209550</xdr:colOff>
      <xdr:row>15</xdr:row>
      <xdr:rowOff>66675</xdr:rowOff>
    </xdr:from>
    <xdr:to>
      <xdr:col>24</xdr:col>
      <xdr:colOff>608409</xdr:colOff>
      <xdr:row>19</xdr:row>
      <xdr:rowOff>0</xdr:rowOff>
    </xdr:to>
    <xdr:pic>
      <xdr:nvPicPr>
        <xdr:cNvPr id="4" name="Grafik 5" descr="1279009349_home.png">
          <a:hlinkClick xmlns:r="http://schemas.openxmlformats.org/officeDocument/2006/relationships" r:id="rId1" tooltip="zum Cockpit zurück"/>
        </xdr:cNvPr>
        <xdr:cNvPicPr>
          <a:picLocks noChangeAspect="1"/>
        </xdr:cNvPicPr>
      </xdr:nvPicPr>
      <xdr:blipFill>
        <a:blip xmlns:r="http://schemas.openxmlformats.org/officeDocument/2006/relationships" r:embed="rId2" cstate="print"/>
        <a:srcRect/>
        <a:stretch>
          <a:fillRect/>
        </a:stretch>
      </xdr:blipFill>
      <xdr:spPr bwMode="auto">
        <a:xfrm>
          <a:off x="9239250" y="3162300"/>
          <a:ext cx="608409" cy="695325"/>
        </a:xfrm>
        <a:prstGeom prst="rect">
          <a:avLst/>
        </a:prstGeom>
        <a:noFill/>
        <a:ln w="9525">
          <a:noFill/>
          <a:miter lim="800000"/>
          <a:headEnd/>
          <a:tailEnd/>
        </a:ln>
      </xdr:spPr>
    </xdr:pic>
    <xdr:clientData/>
  </xdr:twoCellAnchor>
  <xdr:twoCellAnchor editAs="oneCell">
    <xdr:from>
      <xdr:col>17</xdr:col>
      <xdr:colOff>619125</xdr:colOff>
      <xdr:row>42</xdr:row>
      <xdr:rowOff>104775</xdr:rowOff>
    </xdr:from>
    <xdr:to>
      <xdr:col>24</xdr:col>
      <xdr:colOff>608409</xdr:colOff>
      <xdr:row>46</xdr:row>
      <xdr:rowOff>9525</xdr:rowOff>
    </xdr:to>
    <xdr:pic>
      <xdr:nvPicPr>
        <xdr:cNvPr id="5" name="Grafik 5" descr="1279009349_home.png">
          <a:hlinkClick xmlns:r="http://schemas.openxmlformats.org/officeDocument/2006/relationships" r:id="rId1" tooltip="zum Cockpit zurück"/>
        </xdr:cNvPr>
        <xdr:cNvPicPr>
          <a:picLocks noChangeAspect="1"/>
        </xdr:cNvPicPr>
      </xdr:nvPicPr>
      <xdr:blipFill>
        <a:blip xmlns:r="http://schemas.openxmlformats.org/officeDocument/2006/relationships" r:embed="rId2" cstate="print"/>
        <a:srcRect/>
        <a:stretch>
          <a:fillRect/>
        </a:stretch>
      </xdr:blipFill>
      <xdr:spPr bwMode="auto">
        <a:xfrm>
          <a:off x="4914900" y="9220200"/>
          <a:ext cx="608409" cy="6953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ertige/R_B_C/Dr.Beinbrecht%20Consulting/Anlage/eigene/Eigene/Excel/Bussy/sih_abgeleh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_B_C/Dr.Beinbrecht%20Consulting/Anlage/eigene/Users/Dr.B/Desktop/Eigene/Excel/Bussy/sih_abgeleh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ertige/R_B_C/Dr.Beinbrecht%20Consulting/Anlage/eigene/in%20Arbeit/neu10/DpS-Planung-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_B_C/Dr.Beinbrecht%20Consulting/Anlage/eigene/Users/Dr.B/Desktop/in%20Arbeit/neu10/DpS-Planung-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ertige/R_B_C/Dr.Beinbrecht%20Consulting/Anlage/eigene/Freelancer-Stundensatzkalkulator.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_B_C/Dr.Beinbrecht%20Consulting/Anlage/eigene/Freelancer-Stundensatzkalkulator-eigene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chinen-Stundensatz"/>
    </sheetNames>
    <sheetDataSet>
      <sheetData sheetId="0">
        <row r="1">
          <cell r="A1" t="str">
            <v>Maschinenstundensatz</v>
          </cell>
        </row>
        <row r="4">
          <cell r="A4" t="str">
            <v>1. AUSGANGSDATEN:</v>
          </cell>
        </row>
        <row r="6">
          <cell r="A6" t="str">
            <v>Wiederbeschaffungswert</v>
          </cell>
          <cell r="B6">
            <v>50000</v>
          </cell>
        </row>
        <row r="7">
          <cell r="A7" t="str">
            <v>Restwert</v>
          </cell>
          <cell r="B7">
            <v>5000</v>
          </cell>
        </row>
        <row r="8">
          <cell r="A8" t="str">
            <v>Abschreibungswert</v>
          </cell>
          <cell r="B8">
            <v>45000</v>
          </cell>
        </row>
        <row r="9">
          <cell r="A9" t="str">
            <v>Nutzungsdauer</v>
          </cell>
          <cell r="B9">
            <v>5</v>
          </cell>
        </row>
        <row r="10">
          <cell r="A10" t="str">
            <v>Laufstunden/Jahr</v>
          </cell>
          <cell r="B10">
            <v>600</v>
          </cell>
          <cell r="C10">
            <v>800</v>
          </cell>
          <cell r="D10">
            <v>1000</v>
          </cell>
          <cell r="E10">
            <v>1200</v>
          </cell>
          <cell r="F10">
            <v>1400</v>
          </cell>
        </row>
        <row r="11">
          <cell r="A11" t="str">
            <v>Kalk. Zinssatz</v>
          </cell>
          <cell r="B11">
            <v>0.05</v>
          </cell>
        </row>
        <row r="13">
          <cell r="A13" t="str">
            <v>2. BERECHNUNG DER JAHRESKOSTEN</v>
          </cell>
        </row>
        <row r="15">
          <cell r="A15" t="str">
            <v>Kalk. Abschreibung</v>
          </cell>
          <cell r="F15">
            <v>9000</v>
          </cell>
        </row>
        <row r="16">
          <cell r="A16" t="str">
            <v>Kalk. Zinsen</v>
          </cell>
          <cell r="F16">
            <v>1250</v>
          </cell>
        </row>
        <row r="17">
          <cell r="A17" t="str">
            <v>Instandhaltungskosten</v>
          </cell>
          <cell r="F17">
            <v>2000</v>
          </cell>
        </row>
        <row r="18">
          <cell r="A18" t="str">
            <v>Sonstige fixe Kosten</v>
          </cell>
          <cell r="F18">
            <v>2000</v>
          </cell>
        </row>
        <row r="19">
          <cell r="A19" t="str">
            <v>Raumkosten</v>
          </cell>
          <cell r="B19">
            <v>30</v>
          </cell>
          <cell r="C19" t="str">
            <v>qm         x</v>
          </cell>
          <cell r="D19">
            <v>3</v>
          </cell>
          <cell r="E19" t="str">
            <v>€/qm          =</v>
          </cell>
          <cell r="F19">
            <v>1080</v>
          </cell>
        </row>
        <row r="20">
          <cell r="A20" t="str">
            <v>Energiekosten</v>
          </cell>
          <cell r="B20">
            <v>25</v>
          </cell>
          <cell r="C20" t="str">
            <v>KW/h     x</v>
          </cell>
          <cell r="D20">
            <v>0.5</v>
          </cell>
          <cell r="E20" t="str">
            <v>€/KW/h      =</v>
          </cell>
          <cell r="F20">
            <v>7500</v>
          </cell>
        </row>
        <row r="21">
          <cell r="A21" t="str">
            <v>Hilfs- u. Betriebsstoffe</v>
          </cell>
          <cell r="B21">
            <v>4</v>
          </cell>
          <cell r="C21" t="str">
            <v>€/h         x</v>
          </cell>
          <cell r="D21">
            <v>600</v>
          </cell>
          <cell r="E21" t="str">
            <v>Std/Jahr     =</v>
          </cell>
          <cell r="F21">
            <v>2400</v>
          </cell>
        </row>
        <row r="22">
          <cell r="A22" t="str">
            <v>Vollkosten im Jahr</v>
          </cell>
          <cell r="F22">
            <v>25230</v>
          </cell>
        </row>
        <row r="25">
          <cell r="A25" t="str">
            <v>3. BERECHNUNG DER KOSTEN JE STUNDE</v>
          </cell>
        </row>
        <row r="27">
          <cell r="C27" t="str">
            <v>Fix</v>
          </cell>
          <cell r="E27" t="str">
            <v>Variabel</v>
          </cell>
        </row>
        <row r="28">
          <cell r="A28" t="str">
            <v>Kostenaufteilung  ----------------&gt;</v>
          </cell>
          <cell r="C28" t="str">
            <v>%</v>
          </cell>
          <cell r="D28" t="str">
            <v>€</v>
          </cell>
          <cell r="E28" t="str">
            <v>%</v>
          </cell>
          <cell r="F28" t="str">
            <v>€</v>
          </cell>
        </row>
        <row r="30">
          <cell r="A30" t="str">
            <v>Kalk. Abschreibung</v>
          </cell>
          <cell r="C30">
            <v>1</v>
          </cell>
          <cell r="D30">
            <v>9000</v>
          </cell>
          <cell r="E30">
            <v>0</v>
          </cell>
          <cell r="F30">
            <v>0</v>
          </cell>
        </row>
        <row r="31">
          <cell r="A31" t="str">
            <v>Kalk. Zinsen</v>
          </cell>
          <cell r="C31">
            <v>1</v>
          </cell>
          <cell r="D31">
            <v>1250</v>
          </cell>
          <cell r="E31">
            <v>0</v>
          </cell>
          <cell r="F31">
            <v>0</v>
          </cell>
        </row>
        <row r="32">
          <cell r="A32" t="str">
            <v>Sonstige fixe Kosten</v>
          </cell>
          <cell r="C32">
            <v>0.5</v>
          </cell>
          <cell r="D32">
            <v>1000</v>
          </cell>
          <cell r="E32">
            <v>0.5</v>
          </cell>
          <cell r="F32">
            <v>1000</v>
          </cell>
        </row>
        <row r="33">
          <cell r="A33" t="str">
            <v>Raumkosten</v>
          </cell>
          <cell r="C33">
            <v>0.75</v>
          </cell>
          <cell r="D33">
            <v>810</v>
          </cell>
          <cell r="E33">
            <v>0.25</v>
          </cell>
          <cell r="F33">
            <v>270</v>
          </cell>
        </row>
        <row r="34">
          <cell r="A34" t="str">
            <v>Instandhaltungskosten</v>
          </cell>
          <cell r="C34">
            <v>0.5</v>
          </cell>
          <cell r="D34">
            <v>1000</v>
          </cell>
          <cell r="E34">
            <v>0.5</v>
          </cell>
          <cell r="F34">
            <v>1000</v>
          </cell>
        </row>
        <row r="35">
          <cell r="A35" t="str">
            <v>Energiekosten</v>
          </cell>
          <cell r="C35">
            <v>0.5</v>
          </cell>
          <cell r="D35">
            <v>3750</v>
          </cell>
          <cell r="E35">
            <v>0.5</v>
          </cell>
          <cell r="F35">
            <v>3750</v>
          </cell>
        </row>
        <row r="36">
          <cell r="A36" t="str">
            <v>Hilfs- u. Betriebsstoffe</v>
          </cell>
          <cell r="C36">
            <v>0.5</v>
          </cell>
          <cell r="D36">
            <v>1200</v>
          </cell>
          <cell r="E36">
            <v>0.5</v>
          </cell>
          <cell r="F36">
            <v>1200</v>
          </cell>
        </row>
        <row r="38">
          <cell r="A38" t="str">
            <v>Kosten pro Jahr      - fix -----------------&gt;</v>
          </cell>
          <cell r="D38">
            <v>18010</v>
          </cell>
          <cell r="F38" t="str">
            <v xml:space="preserve"> </v>
          </cell>
        </row>
        <row r="39">
          <cell r="A39" t="str">
            <v xml:space="preserve">                     - variabel --------------------------------&gt;</v>
          </cell>
          <cell r="F39">
            <v>7220</v>
          </cell>
        </row>
        <row r="41">
          <cell r="D41" t="str">
            <v>Fix</v>
          </cell>
          <cell r="E41" t="str">
            <v>Variabel</v>
          </cell>
          <cell r="F41" t="str">
            <v>Gesamt</v>
          </cell>
        </row>
        <row r="42">
          <cell r="A42" t="str">
            <v>Kosten pro Stunde ----------------&gt;</v>
          </cell>
          <cell r="D42" t="str">
            <v>€/Std.</v>
          </cell>
          <cell r="E42" t="str">
            <v>€/Std.</v>
          </cell>
          <cell r="F42" t="str">
            <v>€/Std.</v>
          </cell>
        </row>
        <row r="43">
          <cell r="A43" t="str">
            <v xml:space="preserve"> </v>
          </cell>
        </row>
        <row r="44">
          <cell r="A44" t="str">
            <v>Kalk. Abschreibung</v>
          </cell>
          <cell r="D44">
            <v>15</v>
          </cell>
          <cell r="E44">
            <v>0</v>
          </cell>
          <cell r="F44">
            <v>15</v>
          </cell>
        </row>
        <row r="45">
          <cell r="A45" t="str">
            <v>Kalk. Zinsen</v>
          </cell>
          <cell r="D45">
            <v>2.0833333333333335</v>
          </cell>
          <cell r="E45">
            <v>0</v>
          </cell>
          <cell r="F45">
            <v>2.0833333333333335</v>
          </cell>
        </row>
        <row r="46">
          <cell r="A46" t="str">
            <v>Instandhaltungskosten</v>
          </cell>
          <cell r="D46">
            <v>1.6666666666666667</v>
          </cell>
          <cell r="E46">
            <v>1.6666666666666667</v>
          </cell>
          <cell r="F46">
            <v>3.3333333333333335</v>
          </cell>
        </row>
        <row r="47">
          <cell r="A47" t="str">
            <v>Sonstige fixe Kosten</v>
          </cell>
          <cell r="D47">
            <v>1.35</v>
          </cell>
          <cell r="E47">
            <v>0.45</v>
          </cell>
          <cell r="F47">
            <v>1.8</v>
          </cell>
        </row>
        <row r="48">
          <cell r="A48" t="str">
            <v>Raumkosten</v>
          </cell>
          <cell r="D48">
            <v>1.6666666666666667</v>
          </cell>
          <cell r="E48">
            <v>1.6666666666666667</v>
          </cell>
          <cell r="F48">
            <v>3.3333333333333335</v>
          </cell>
        </row>
        <row r="49">
          <cell r="A49" t="str">
            <v>Energiekosten</v>
          </cell>
          <cell r="D49">
            <v>6.25</v>
          </cell>
          <cell r="E49">
            <v>6.25</v>
          </cell>
          <cell r="F49">
            <v>12.5</v>
          </cell>
        </row>
        <row r="50">
          <cell r="A50" t="str">
            <v>Hilfs- u. Betriebsstoffe</v>
          </cell>
          <cell r="D50">
            <v>2</v>
          </cell>
          <cell r="E50">
            <v>2</v>
          </cell>
          <cell r="F50">
            <v>4</v>
          </cell>
        </row>
        <row r="52">
          <cell r="A52" t="str">
            <v>Fixe Kosten je Stunde   ----------&gt;</v>
          </cell>
          <cell r="D52">
            <v>30.016666666666669</v>
          </cell>
        </row>
        <row r="53">
          <cell r="A53" t="str">
            <v>Variable Kosten je Stunde  -----------------&gt;</v>
          </cell>
          <cell r="E53">
            <v>12.033333333333333</v>
          </cell>
        </row>
        <row r="54">
          <cell r="A54" t="str">
            <v>Vollkosten je Stunde   -------------------------------&gt;</v>
          </cell>
          <cell r="F54">
            <v>42.05</v>
          </cell>
        </row>
        <row r="56">
          <cell r="A56" t="str">
            <v>(Jeweils ohne Lohnkosten und ohne anteilige Sachgemeinkosten)</v>
          </cell>
        </row>
        <row r="77">
          <cell r="C77">
            <v>18010</v>
          </cell>
        </row>
        <row r="78">
          <cell r="C78">
            <v>7220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chinen-Stundensatz"/>
    </sheetNames>
    <sheetDataSet>
      <sheetData sheetId="0">
        <row r="1">
          <cell r="A1" t="str">
            <v>Maschinenstundensatz</v>
          </cell>
        </row>
        <row r="4">
          <cell r="A4" t="str">
            <v>1. AUSGANGSDATEN:</v>
          </cell>
        </row>
        <row r="6">
          <cell r="A6" t="str">
            <v>Wiederbeschaffungswert</v>
          </cell>
          <cell r="B6">
            <v>50000</v>
          </cell>
        </row>
        <row r="7">
          <cell r="A7" t="str">
            <v>Restwert</v>
          </cell>
          <cell r="B7">
            <v>5000</v>
          </cell>
        </row>
        <row r="8">
          <cell r="A8" t="str">
            <v>Abschreibungswert</v>
          </cell>
          <cell r="B8">
            <v>45000</v>
          </cell>
        </row>
        <row r="9">
          <cell r="A9" t="str">
            <v>Nutzungsdauer</v>
          </cell>
          <cell r="B9">
            <v>5</v>
          </cell>
        </row>
        <row r="10">
          <cell r="A10" t="str">
            <v>Laufstunden/Jahr</v>
          </cell>
          <cell r="B10">
            <v>600</v>
          </cell>
          <cell r="C10">
            <v>800</v>
          </cell>
          <cell r="D10">
            <v>1000</v>
          </cell>
          <cell r="E10">
            <v>1200</v>
          </cell>
          <cell r="F10">
            <v>1400</v>
          </cell>
        </row>
        <row r="11">
          <cell r="A11" t="str">
            <v>Kalk. Zinssatz</v>
          </cell>
          <cell r="B11">
            <v>0.05</v>
          </cell>
        </row>
        <row r="13">
          <cell r="A13" t="str">
            <v>2. BERECHNUNG DER JAHRESKOSTEN</v>
          </cell>
        </row>
        <row r="15">
          <cell r="A15" t="str">
            <v>Kalk. Abschreibung</v>
          </cell>
          <cell r="F15">
            <v>9000</v>
          </cell>
        </row>
        <row r="16">
          <cell r="A16" t="str">
            <v>Kalk. Zinsen</v>
          </cell>
          <cell r="F16">
            <v>1250</v>
          </cell>
        </row>
        <row r="17">
          <cell r="A17" t="str">
            <v>Instandhaltungskosten</v>
          </cell>
          <cell r="F17">
            <v>2000</v>
          </cell>
        </row>
        <row r="18">
          <cell r="A18" t="str">
            <v>Sonstige fixe Kosten</v>
          </cell>
          <cell r="F18">
            <v>2000</v>
          </cell>
        </row>
        <row r="19">
          <cell r="A19" t="str">
            <v>Raumkosten</v>
          </cell>
          <cell r="B19">
            <v>30</v>
          </cell>
          <cell r="C19" t="str">
            <v>qm         x</v>
          </cell>
          <cell r="D19">
            <v>3</v>
          </cell>
          <cell r="E19" t="str">
            <v>€/qm          =</v>
          </cell>
          <cell r="F19">
            <v>1080</v>
          </cell>
        </row>
        <row r="20">
          <cell r="A20" t="str">
            <v>Energiekosten</v>
          </cell>
          <cell r="B20">
            <v>25</v>
          </cell>
          <cell r="C20" t="str">
            <v>KW/h     x</v>
          </cell>
          <cell r="D20">
            <v>0.5</v>
          </cell>
          <cell r="E20" t="str">
            <v>€/KW/h      =</v>
          </cell>
          <cell r="F20">
            <v>7500</v>
          </cell>
        </row>
        <row r="21">
          <cell r="A21" t="str">
            <v>Hilfs- u. Betriebsstoffe</v>
          </cell>
          <cell r="B21">
            <v>4</v>
          </cell>
          <cell r="C21" t="str">
            <v>€/h         x</v>
          </cell>
          <cell r="D21">
            <v>600</v>
          </cell>
          <cell r="E21" t="str">
            <v>Std/Jahr     =</v>
          </cell>
          <cell r="F21">
            <v>2400</v>
          </cell>
        </row>
        <row r="22">
          <cell r="A22" t="str">
            <v>Vollkosten im Jahr</v>
          </cell>
          <cell r="F22">
            <v>25230</v>
          </cell>
        </row>
        <row r="25">
          <cell r="A25" t="str">
            <v>3. BERECHNUNG DER KOSTEN JE STUNDE</v>
          </cell>
        </row>
        <row r="27">
          <cell r="C27" t="str">
            <v>Fix</v>
          </cell>
          <cell r="E27" t="str">
            <v>Variabel</v>
          </cell>
        </row>
        <row r="28">
          <cell r="A28" t="str">
            <v>Kostenaufteilung  ----------------&gt;</v>
          </cell>
          <cell r="C28" t="str">
            <v>%</v>
          </cell>
          <cell r="D28" t="str">
            <v>€</v>
          </cell>
          <cell r="E28" t="str">
            <v>%</v>
          </cell>
          <cell r="F28" t="str">
            <v>€</v>
          </cell>
        </row>
        <row r="30">
          <cell r="A30" t="str">
            <v>Kalk. Abschreibung</v>
          </cell>
          <cell r="C30">
            <v>1</v>
          </cell>
          <cell r="D30">
            <v>9000</v>
          </cell>
          <cell r="E30">
            <v>0</v>
          </cell>
          <cell r="F30">
            <v>0</v>
          </cell>
        </row>
        <row r="31">
          <cell r="A31" t="str">
            <v>Kalk. Zinsen</v>
          </cell>
          <cell r="C31">
            <v>1</v>
          </cell>
          <cell r="D31">
            <v>1250</v>
          </cell>
          <cell r="E31">
            <v>0</v>
          </cell>
          <cell r="F31">
            <v>0</v>
          </cell>
        </row>
        <row r="32">
          <cell r="A32" t="str">
            <v>Sonstige fixe Kosten</v>
          </cell>
          <cell r="C32">
            <v>0.5</v>
          </cell>
          <cell r="D32">
            <v>1000</v>
          </cell>
          <cell r="E32">
            <v>0.5</v>
          </cell>
          <cell r="F32">
            <v>1000</v>
          </cell>
        </row>
        <row r="33">
          <cell r="A33" t="str">
            <v>Raumkosten</v>
          </cell>
          <cell r="C33">
            <v>0.75</v>
          </cell>
          <cell r="D33">
            <v>810</v>
          </cell>
          <cell r="E33">
            <v>0.25</v>
          </cell>
          <cell r="F33">
            <v>270</v>
          </cell>
        </row>
        <row r="34">
          <cell r="A34" t="str">
            <v>Instandhaltungskosten</v>
          </cell>
          <cell r="C34">
            <v>0.5</v>
          </cell>
          <cell r="D34">
            <v>1000</v>
          </cell>
          <cell r="E34">
            <v>0.5</v>
          </cell>
          <cell r="F34">
            <v>1000</v>
          </cell>
        </row>
        <row r="35">
          <cell r="A35" t="str">
            <v>Energiekosten</v>
          </cell>
          <cell r="C35">
            <v>0.5</v>
          </cell>
          <cell r="D35">
            <v>3750</v>
          </cell>
          <cell r="E35">
            <v>0.5</v>
          </cell>
          <cell r="F35">
            <v>3750</v>
          </cell>
        </row>
        <row r="36">
          <cell r="A36" t="str">
            <v>Hilfs- u. Betriebsstoffe</v>
          </cell>
          <cell r="C36">
            <v>0.5</v>
          </cell>
          <cell r="D36">
            <v>1200</v>
          </cell>
          <cell r="E36">
            <v>0.5</v>
          </cell>
          <cell r="F36">
            <v>1200</v>
          </cell>
        </row>
        <row r="38">
          <cell r="A38" t="str">
            <v>Kosten pro Jahr      - fix -----------------&gt;</v>
          </cell>
          <cell r="D38">
            <v>18010</v>
          </cell>
          <cell r="F38" t="str">
            <v xml:space="preserve"> </v>
          </cell>
        </row>
        <row r="39">
          <cell r="A39" t="str">
            <v xml:space="preserve">                     - variabel --------------------------------&gt;</v>
          </cell>
          <cell r="F39">
            <v>7220</v>
          </cell>
        </row>
        <row r="41">
          <cell r="D41" t="str">
            <v>Fix</v>
          </cell>
          <cell r="E41" t="str">
            <v>Variabel</v>
          </cell>
          <cell r="F41" t="str">
            <v>Gesamt</v>
          </cell>
        </row>
        <row r="42">
          <cell r="A42" t="str">
            <v>Kosten pro Stunde ----------------&gt;</v>
          </cell>
          <cell r="D42" t="str">
            <v>€/Std.</v>
          </cell>
          <cell r="E42" t="str">
            <v>€/Std.</v>
          </cell>
          <cell r="F42" t="str">
            <v>€/Std.</v>
          </cell>
        </row>
        <row r="43">
          <cell r="A43" t="str">
            <v xml:space="preserve"> </v>
          </cell>
        </row>
        <row r="44">
          <cell r="A44" t="str">
            <v>Kalk. Abschreibung</v>
          </cell>
          <cell r="D44">
            <v>15</v>
          </cell>
          <cell r="E44">
            <v>0</v>
          </cell>
          <cell r="F44">
            <v>15</v>
          </cell>
        </row>
        <row r="45">
          <cell r="A45" t="str">
            <v>Kalk. Zinsen</v>
          </cell>
          <cell r="D45">
            <v>2.0833333333333335</v>
          </cell>
          <cell r="E45">
            <v>0</v>
          </cell>
          <cell r="F45">
            <v>2.0833333333333335</v>
          </cell>
        </row>
        <row r="46">
          <cell r="A46" t="str">
            <v>Instandhaltungskosten</v>
          </cell>
          <cell r="D46">
            <v>1.6666666666666667</v>
          </cell>
          <cell r="E46">
            <v>1.6666666666666667</v>
          </cell>
          <cell r="F46">
            <v>3.3333333333333335</v>
          </cell>
        </row>
        <row r="47">
          <cell r="A47" t="str">
            <v>Sonstige fixe Kosten</v>
          </cell>
          <cell r="D47">
            <v>1.35</v>
          </cell>
          <cell r="E47">
            <v>0.45</v>
          </cell>
          <cell r="F47">
            <v>1.8</v>
          </cell>
        </row>
        <row r="48">
          <cell r="A48" t="str">
            <v>Raumkosten</v>
          </cell>
          <cell r="D48">
            <v>1.6666666666666667</v>
          </cell>
          <cell r="E48">
            <v>1.6666666666666667</v>
          </cell>
          <cell r="F48">
            <v>3.3333333333333335</v>
          </cell>
        </row>
        <row r="49">
          <cell r="A49" t="str">
            <v>Energiekosten</v>
          </cell>
          <cell r="D49">
            <v>6.25</v>
          </cell>
          <cell r="E49">
            <v>6.25</v>
          </cell>
          <cell r="F49">
            <v>12.5</v>
          </cell>
        </row>
        <row r="50">
          <cell r="A50" t="str">
            <v>Hilfs- u. Betriebsstoffe</v>
          </cell>
          <cell r="D50">
            <v>2</v>
          </cell>
          <cell r="E50">
            <v>2</v>
          </cell>
          <cell r="F50">
            <v>4</v>
          </cell>
        </row>
        <row r="52">
          <cell r="A52" t="str">
            <v>Fixe Kosten je Stunde   ----------&gt;</v>
          </cell>
          <cell r="D52">
            <v>30.016666666666669</v>
          </cell>
        </row>
        <row r="53">
          <cell r="A53" t="str">
            <v>Variable Kosten je Stunde  -----------------&gt;</v>
          </cell>
          <cell r="E53">
            <v>12.033333333333333</v>
          </cell>
        </row>
        <row r="54">
          <cell r="A54" t="str">
            <v>Vollkosten je Stunde   -------------------------------&gt;</v>
          </cell>
          <cell r="F54">
            <v>42.05</v>
          </cell>
        </row>
        <row r="56">
          <cell r="A56" t="str">
            <v>(Jeweils ohne Lohnkosten und ohne anteilige Sachgemeinkosten)</v>
          </cell>
        </row>
        <row r="77">
          <cell r="C77">
            <v>18010</v>
          </cell>
        </row>
        <row r="78">
          <cell r="C78">
            <v>7220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Privat"/>
      <sheetName val="Kapitalbedarf"/>
      <sheetName val="Finanzierung"/>
      <sheetName val="Sicherheiten"/>
      <sheetName val="Mindestumsatz_Handwerk"/>
      <sheetName val="Mindestumsatz_Handel"/>
      <sheetName val="Ertragsplanung"/>
      <sheetName val="Lohn"/>
      <sheetName val="Masch."/>
      <sheetName val="Liquid"/>
      <sheetName val="Betriebsmittel"/>
      <sheetName val="Auftragskalkulation"/>
      <sheetName val="Handelskalkulation"/>
      <sheetName val="Ratendarlehen"/>
      <sheetName val="Abschreibu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6">
          <cell r="E16" t="str">
            <v xml:space="preserve"> </v>
          </cell>
        </row>
        <row r="17">
          <cell r="E17" t="str">
            <v xml:space="preserve"> </v>
          </cell>
        </row>
        <row r="18">
          <cell r="E18" t="str">
            <v xml:space="preserve"> </v>
          </cell>
        </row>
        <row r="19">
          <cell r="E19" t="str">
            <v xml:space="preserve"> </v>
          </cell>
        </row>
        <row r="20">
          <cell r="E20" t="str">
            <v xml:space="preserve"> </v>
          </cell>
        </row>
        <row r="21">
          <cell r="E21" t="str">
            <v xml:space="preserve"> </v>
          </cell>
        </row>
        <row r="22">
          <cell r="E22" t="str">
            <v xml:space="preserve"> </v>
          </cell>
        </row>
        <row r="23">
          <cell r="E23" t="str">
            <v xml:space="preserve"> </v>
          </cell>
        </row>
        <row r="24">
          <cell r="E24" t="str">
            <v xml:space="preserve"> </v>
          </cell>
        </row>
        <row r="25">
          <cell r="E25" t="str">
            <v xml:space="preserve"> </v>
          </cell>
        </row>
        <row r="26">
          <cell r="E26" t="str">
            <v xml:space="preserve"> </v>
          </cell>
        </row>
        <row r="27">
          <cell r="E27" t="str">
            <v xml:space="preserve"> </v>
          </cell>
        </row>
        <row r="28">
          <cell r="E28" t="str">
            <v xml:space="preserve"> </v>
          </cell>
        </row>
        <row r="29">
          <cell r="E29" t="str">
            <v xml:space="preserve"> </v>
          </cell>
        </row>
        <row r="30">
          <cell r="E30" t="str">
            <v xml:space="preserve"> </v>
          </cell>
        </row>
        <row r="31">
          <cell r="E31" t="str">
            <v xml:space="preserve"> </v>
          </cell>
        </row>
        <row r="32">
          <cell r="E32" t="str">
            <v xml:space="preserve"> </v>
          </cell>
        </row>
        <row r="33">
          <cell r="E33" t="str">
            <v xml:space="preserve"> </v>
          </cell>
        </row>
        <row r="34">
          <cell r="E34" t="str">
            <v xml:space="preserve"> </v>
          </cell>
        </row>
        <row r="35">
          <cell r="E35" t="str">
            <v xml:space="preserve"> </v>
          </cell>
        </row>
        <row r="36">
          <cell r="E36" t="str">
            <v xml:space="preserve"> </v>
          </cell>
        </row>
        <row r="37">
          <cell r="E37" t="str">
            <v xml:space="preserve"> </v>
          </cell>
        </row>
        <row r="38">
          <cell r="E38" t="str">
            <v xml:space="preserve"> </v>
          </cell>
        </row>
        <row r="39">
          <cell r="E39" t="str">
            <v xml:space="preserve"> </v>
          </cell>
        </row>
        <row r="46">
          <cell r="D46">
            <v>0</v>
          </cell>
          <cell r="E46">
            <v>0</v>
          </cell>
          <cell r="F46">
            <v>0</v>
          </cell>
        </row>
      </sheetData>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Privat"/>
      <sheetName val="Kapitalbedarf"/>
      <sheetName val="Finanzierung"/>
      <sheetName val="Sicherheiten"/>
      <sheetName val="Mindestumsatz_Handwerk"/>
      <sheetName val="Mindestumsatz_Handel"/>
      <sheetName val="Ertragsplanung"/>
      <sheetName val="Lohn"/>
      <sheetName val="Masch."/>
      <sheetName val="Liquid"/>
      <sheetName val="Betriebsmittel"/>
      <sheetName val="Auftragskalkulation"/>
      <sheetName val="Handelskalkulation"/>
      <sheetName val="Ratendarlehen"/>
      <sheetName val="Abschreibu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6">
          <cell r="E16" t="str">
            <v xml:space="preserve"> </v>
          </cell>
        </row>
        <row r="17">
          <cell r="E17" t="str">
            <v xml:space="preserve"> </v>
          </cell>
        </row>
        <row r="18">
          <cell r="E18" t="str">
            <v xml:space="preserve"> </v>
          </cell>
        </row>
        <row r="19">
          <cell r="E19" t="str">
            <v xml:space="preserve"> </v>
          </cell>
        </row>
        <row r="20">
          <cell r="E20" t="str">
            <v xml:space="preserve"> </v>
          </cell>
        </row>
        <row r="21">
          <cell r="E21" t="str">
            <v xml:space="preserve"> </v>
          </cell>
        </row>
        <row r="22">
          <cell r="E22" t="str">
            <v xml:space="preserve"> </v>
          </cell>
        </row>
        <row r="23">
          <cell r="E23" t="str">
            <v xml:space="preserve"> </v>
          </cell>
        </row>
        <row r="24">
          <cell r="E24" t="str">
            <v xml:space="preserve"> </v>
          </cell>
        </row>
        <row r="25">
          <cell r="E25" t="str">
            <v xml:space="preserve"> </v>
          </cell>
        </row>
        <row r="26">
          <cell r="E26" t="str">
            <v xml:space="preserve"> </v>
          </cell>
        </row>
        <row r="27">
          <cell r="E27" t="str">
            <v xml:space="preserve"> </v>
          </cell>
        </row>
        <row r="28">
          <cell r="E28" t="str">
            <v xml:space="preserve"> </v>
          </cell>
        </row>
        <row r="29">
          <cell r="E29" t="str">
            <v xml:space="preserve"> </v>
          </cell>
        </row>
        <row r="30">
          <cell r="E30" t="str">
            <v xml:space="preserve"> </v>
          </cell>
        </row>
        <row r="31">
          <cell r="E31" t="str">
            <v xml:space="preserve"> </v>
          </cell>
        </row>
        <row r="32">
          <cell r="E32" t="str">
            <v xml:space="preserve"> </v>
          </cell>
        </row>
        <row r="33">
          <cell r="E33" t="str">
            <v xml:space="preserve"> </v>
          </cell>
        </row>
        <row r="34">
          <cell r="E34" t="str">
            <v xml:space="preserve"> </v>
          </cell>
        </row>
        <row r="35">
          <cell r="E35" t="str">
            <v xml:space="preserve"> </v>
          </cell>
        </row>
        <row r="36">
          <cell r="E36" t="str">
            <v xml:space="preserve"> </v>
          </cell>
        </row>
        <row r="37">
          <cell r="E37" t="str">
            <v xml:space="preserve"> </v>
          </cell>
        </row>
        <row r="38">
          <cell r="E38" t="str">
            <v xml:space="preserve"> </v>
          </cell>
        </row>
        <row r="39">
          <cell r="E39" t="str">
            <v xml:space="preserve"> </v>
          </cell>
        </row>
        <row r="46">
          <cell r="D46">
            <v>0</v>
          </cell>
          <cell r="E46">
            <v>0</v>
          </cell>
          <cell r="F46">
            <v>0</v>
          </cell>
        </row>
      </sheetData>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ckpit"/>
      <sheetName val="Stammdaten"/>
      <sheetName val="Start"/>
      <sheetName val="Formeln-Start"/>
      <sheetName val="Quick view"/>
      <sheetName val="Was koste ich als Arbeitnehmer"/>
      <sheetName val="Welcher Preis ist realistisch"/>
      <sheetName val="Start-F"/>
      <sheetName val="Kosten"/>
      <sheetName val="Formeln-1"/>
      <sheetName val="Unternehmer etc."/>
      <sheetName val="Formeln-P"/>
      <sheetName val="Projekte kalk. 1"/>
      <sheetName val="Projekte kalk.2"/>
      <sheetName val="Umsatz-u.Ertragspl."/>
      <sheetName val="Privatausgaben-Detail"/>
      <sheetName val="Info"/>
      <sheetName val="Projekte kalkulier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75">
          <cell r="J75">
            <v>0</v>
          </cell>
        </row>
        <row r="78">
          <cell r="J78">
            <v>0</v>
          </cell>
        </row>
        <row r="82">
          <cell r="J82">
            <v>0</v>
          </cell>
        </row>
      </sheetData>
      <sheetData sheetId="10">
        <row r="26">
          <cell r="G26">
            <v>1</v>
          </cell>
          <cell r="P26">
            <v>0</v>
          </cell>
        </row>
      </sheetData>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ckpit"/>
      <sheetName val="Stammdaten"/>
      <sheetName val="Start"/>
      <sheetName val="Formeln-Start"/>
      <sheetName val="Quick view"/>
      <sheetName val="Was koste ich als Arbeitnehmer"/>
      <sheetName val="Welcher Preis ist realistisch"/>
      <sheetName val="Start-F"/>
      <sheetName val="Kosten"/>
      <sheetName val="Formeln-1"/>
      <sheetName val="Unternehmer etc."/>
      <sheetName val="Formeln-P"/>
      <sheetName val="Projekte kalk. 1"/>
      <sheetName val="Projekte kalk.2"/>
      <sheetName val="Umsatz-u.Ertragspl."/>
      <sheetName val="Privatausgaben-Detail"/>
      <sheetName val="Info"/>
      <sheetName val="Projekte kalkulieren"/>
      <sheetName val="Quick view Budget"/>
      <sheetName val="Umsatzentwicklung"/>
      <sheetName val="Liquiditätsplanung"/>
      <sheetName val="Personal-Minijober"/>
      <sheetName val="Tabelle5"/>
      <sheetName val="Freelancer-Stundensatzkalkulato"/>
    </sheetNames>
    <sheetDataSet>
      <sheetData sheetId="0"/>
      <sheetData sheetId="1"/>
      <sheetData sheetId="2">
        <row r="13">
          <cell r="F13">
            <v>11</v>
          </cell>
        </row>
      </sheetData>
      <sheetData sheetId="3"/>
      <sheetData sheetId="4"/>
      <sheetData sheetId="5">
        <row r="52">
          <cell r="K52">
            <v>822.40175002991509</v>
          </cell>
        </row>
      </sheetData>
      <sheetData sheetId="6"/>
      <sheetData sheetId="7"/>
      <sheetData sheetId="8"/>
      <sheetData sheetId="9">
        <row r="75">
          <cell r="J75">
            <v>17801</v>
          </cell>
        </row>
        <row r="78">
          <cell r="J78">
            <v>11834</v>
          </cell>
        </row>
        <row r="82">
          <cell r="J82">
            <v>0</v>
          </cell>
        </row>
      </sheetData>
      <sheetData sheetId="10">
        <row r="26">
          <cell r="G26">
            <v>1</v>
          </cell>
          <cell r="P26">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einbrecht.de/"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Z56"/>
  <sheetViews>
    <sheetView zoomScale="90" zoomScaleNormal="90" workbookViewId="0">
      <selection activeCell="D28" sqref="D28"/>
    </sheetView>
  </sheetViews>
  <sheetFormatPr baseColWidth="10" defaultRowHeight="12.75" x14ac:dyDescent="0.2"/>
  <cols>
    <col min="1" max="1" width="1.42578125" style="124" customWidth="1"/>
    <col min="2" max="16" width="11.42578125" style="124"/>
    <col min="17" max="17" width="1.42578125" style="124" customWidth="1"/>
    <col min="18" max="16384" width="11.42578125" style="124"/>
  </cols>
  <sheetData>
    <row r="1" spans="1:26" x14ac:dyDescent="0.2">
      <c r="A1" s="121"/>
      <c r="B1" s="121"/>
      <c r="C1" s="121"/>
      <c r="D1" s="121"/>
      <c r="E1" s="121"/>
      <c r="F1" s="121"/>
      <c r="G1" s="121"/>
      <c r="H1" s="122"/>
      <c r="I1" s="121"/>
      <c r="J1" s="121"/>
      <c r="K1" s="121"/>
      <c r="L1" s="121"/>
      <c r="M1" s="121"/>
      <c r="N1" s="122"/>
      <c r="O1" s="122"/>
      <c r="P1" s="122"/>
      <c r="Q1" s="122"/>
      <c r="R1" s="122"/>
      <c r="S1" s="123"/>
      <c r="T1" s="123"/>
      <c r="U1" s="123"/>
      <c r="V1" s="123"/>
      <c r="W1" s="123"/>
      <c r="X1" s="123"/>
      <c r="Y1" s="123"/>
      <c r="Z1" s="123"/>
    </row>
    <row r="2" spans="1:26" x14ac:dyDescent="0.2">
      <c r="A2" s="122"/>
      <c r="B2" s="234"/>
      <c r="C2" s="235"/>
      <c r="D2" s="235"/>
      <c r="E2" s="236"/>
      <c r="F2" s="123"/>
      <c r="G2" s="123"/>
      <c r="H2" s="123"/>
      <c r="I2" s="123"/>
      <c r="J2" s="123"/>
      <c r="K2" s="123"/>
      <c r="L2" s="125"/>
      <c r="M2" s="123"/>
      <c r="N2" s="123"/>
      <c r="O2" s="243" t="s">
        <v>86</v>
      </c>
      <c r="P2" s="243"/>
      <c r="Q2" s="123"/>
      <c r="R2" s="123"/>
      <c r="S2" s="123"/>
      <c r="T2" s="123"/>
      <c r="U2" s="123"/>
      <c r="V2" s="123"/>
      <c r="W2" s="123"/>
      <c r="X2" s="123"/>
      <c r="Y2" s="123"/>
      <c r="Z2" s="123"/>
    </row>
    <row r="3" spans="1:26" x14ac:dyDescent="0.2">
      <c r="A3" s="122"/>
      <c r="B3" s="237"/>
      <c r="C3" s="238"/>
      <c r="D3" s="238"/>
      <c r="E3" s="239"/>
      <c r="F3" s="123"/>
      <c r="G3" s="123"/>
      <c r="H3" s="123"/>
      <c r="I3" s="123"/>
      <c r="J3" s="123"/>
      <c r="K3" s="123"/>
      <c r="L3" s="125"/>
      <c r="M3" s="123"/>
      <c r="N3" s="123"/>
      <c r="O3" s="243"/>
      <c r="P3" s="243"/>
      <c r="Q3" s="123"/>
      <c r="R3" s="123"/>
      <c r="S3" s="123"/>
      <c r="T3" s="123"/>
      <c r="U3" s="123"/>
      <c r="V3" s="123"/>
      <c r="W3" s="123"/>
      <c r="X3" s="123"/>
      <c r="Y3" s="123"/>
      <c r="Z3" s="123"/>
    </row>
    <row r="4" spans="1:26" ht="15" customHeight="1" x14ac:dyDescent="0.3">
      <c r="A4" s="122"/>
      <c r="B4" s="237"/>
      <c r="C4" s="238"/>
      <c r="D4" s="238"/>
      <c r="E4" s="239"/>
      <c r="F4" s="123"/>
      <c r="G4" s="123"/>
      <c r="H4" s="123"/>
      <c r="I4" s="123"/>
      <c r="J4" s="123"/>
      <c r="K4" s="244" t="s">
        <v>87</v>
      </c>
      <c r="L4" s="244"/>
      <c r="M4" s="244"/>
      <c r="N4" s="244"/>
      <c r="O4" s="243"/>
      <c r="P4" s="243"/>
      <c r="Q4" s="123"/>
      <c r="R4" s="123"/>
      <c r="S4" s="123"/>
      <c r="T4" s="123"/>
      <c r="U4" s="123"/>
      <c r="V4" s="123"/>
      <c r="W4" s="123"/>
      <c r="X4" s="123"/>
      <c r="Y4" s="123"/>
      <c r="Z4" s="123"/>
    </row>
    <row r="5" spans="1:26" ht="15" customHeight="1" x14ac:dyDescent="0.25">
      <c r="A5" s="122"/>
      <c r="B5" s="237"/>
      <c r="C5" s="238"/>
      <c r="D5" s="238"/>
      <c r="E5" s="239"/>
      <c r="F5" s="123"/>
      <c r="G5" s="123"/>
      <c r="H5" s="123"/>
      <c r="I5" s="123"/>
      <c r="J5" s="123"/>
      <c r="K5" s="245" t="s">
        <v>88</v>
      </c>
      <c r="L5" s="245"/>
      <c r="M5" s="245"/>
      <c r="N5" s="245"/>
      <c r="O5" s="243"/>
      <c r="P5" s="243"/>
      <c r="Q5" s="123"/>
      <c r="R5" s="123"/>
      <c r="S5" s="123"/>
      <c r="T5" s="123"/>
      <c r="U5" s="123"/>
      <c r="V5" s="123"/>
      <c r="W5" s="123"/>
      <c r="X5" s="123"/>
      <c r="Y5" s="123"/>
      <c r="Z5" s="123"/>
    </row>
    <row r="6" spans="1:26" ht="15.75" x14ac:dyDescent="0.25">
      <c r="A6" s="122"/>
      <c r="B6" s="237"/>
      <c r="C6" s="238"/>
      <c r="D6" s="238"/>
      <c r="E6" s="239"/>
      <c r="F6" s="123"/>
      <c r="G6" s="123"/>
      <c r="H6" s="123"/>
      <c r="I6" s="123"/>
      <c r="J6" s="123"/>
      <c r="K6" s="123"/>
      <c r="L6" s="126"/>
      <c r="M6" s="123"/>
      <c r="N6" s="123"/>
      <c r="O6" s="243"/>
      <c r="P6" s="243"/>
      <c r="Q6" s="123"/>
      <c r="R6" s="123"/>
      <c r="S6" s="123"/>
      <c r="T6" s="123"/>
      <c r="U6" s="123"/>
      <c r="V6" s="123"/>
      <c r="W6" s="123"/>
      <c r="X6" s="123"/>
      <c r="Y6" s="123"/>
      <c r="Z6" s="123"/>
    </row>
    <row r="7" spans="1:26" ht="15.75" x14ac:dyDescent="0.25">
      <c r="A7" s="122"/>
      <c r="B7" s="237"/>
      <c r="C7" s="238"/>
      <c r="D7" s="238"/>
      <c r="E7" s="239"/>
      <c r="F7" s="123"/>
      <c r="G7" s="123"/>
      <c r="H7" s="123"/>
      <c r="I7" s="123"/>
      <c r="J7" s="123"/>
      <c r="K7" s="123"/>
      <c r="L7" s="126" t="s">
        <v>89</v>
      </c>
      <c r="M7" s="123"/>
      <c r="N7" s="123"/>
      <c r="O7" s="243"/>
      <c r="P7" s="243"/>
      <c r="Q7" s="123"/>
      <c r="R7" s="123"/>
      <c r="S7" s="123"/>
      <c r="T7" s="123"/>
      <c r="U7" s="123"/>
      <c r="V7" s="123"/>
      <c r="W7" s="123"/>
      <c r="X7" s="123"/>
      <c r="Y7" s="123"/>
      <c r="Z7" s="123"/>
    </row>
    <row r="8" spans="1:26" ht="15.75" x14ac:dyDescent="0.25">
      <c r="A8" s="122"/>
      <c r="B8" s="237"/>
      <c r="C8" s="238"/>
      <c r="D8" s="238"/>
      <c r="E8" s="239"/>
      <c r="F8" s="123"/>
      <c r="G8" s="123"/>
      <c r="H8" s="123"/>
      <c r="I8" s="123"/>
      <c r="J8" s="123"/>
      <c r="K8" s="123"/>
      <c r="L8" s="126" t="s">
        <v>90</v>
      </c>
      <c r="M8" s="123"/>
      <c r="N8" s="123"/>
      <c r="O8" s="243"/>
      <c r="P8" s="243"/>
      <c r="Q8" s="123"/>
      <c r="R8" s="123"/>
      <c r="S8" s="123"/>
      <c r="T8" s="123"/>
      <c r="U8" s="123"/>
      <c r="V8" s="123"/>
      <c r="W8" s="123"/>
      <c r="X8" s="123"/>
      <c r="Y8" s="123"/>
      <c r="Z8" s="123"/>
    </row>
    <row r="9" spans="1:26" ht="15.75" x14ac:dyDescent="0.25">
      <c r="A9" s="122"/>
      <c r="B9" s="237"/>
      <c r="C9" s="238"/>
      <c r="D9" s="238"/>
      <c r="E9" s="239"/>
      <c r="F9" s="123"/>
      <c r="G9" s="123"/>
      <c r="H9" s="123"/>
      <c r="I9" s="123"/>
      <c r="J9" s="123"/>
      <c r="K9" s="123"/>
      <c r="L9" s="126"/>
      <c r="M9" s="123"/>
      <c r="N9" s="123"/>
      <c r="O9" s="123"/>
      <c r="P9" s="123"/>
      <c r="Q9" s="123"/>
      <c r="R9" s="123"/>
      <c r="S9" s="123"/>
      <c r="T9" s="123"/>
      <c r="U9" s="123"/>
      <c r="V9" s="123"/>
      <c r="W9" s="123"/>
      <c r="X9" s="123"/>
      <c r="Y9" s="123"/>
      <c r="Z9" s="123"/>
    </row>
    <row r="10" spans="1:26" ht="15.75" x14ac:dyDescent="0.25">
      <c r="A10" s="122"/>
      <c r="B10" s="237"/>
      <c r="C10" s="238"/>
      <c r="D10" s="238"/>
      <c r="E10" s="239"/>
      <c r="F10" s="123"/>
      <c r="G10" s="123"/>
      <c r="H10" s="123"/>
      <c r="I10" s="123"/>
      <c r="J10" s="123"/>
      <c r="K10" s="123"/>
      <c r="L10" s="126" t="s">
        <v>91</v>
      </c>
      <c r="M10" s="123"/>
      <c r="N10" s="123"/>
      <c r="O10" s="123"/>
      <c r="P10" s="123"/>
      <c r="Q10" s="123"/>
      <c r="R10" s="123"/>
      <c r="S10" s="123"/>
      <c r="T10" s="123"/>
      <c r="U10" s="123"/>
      <c r="V10" s="123"/>
      <c r="W10" s="123"/>
      <c r="X10" s="123"/>
      <c r="Y10" s="123"/>
      <c r="Z10" s="123"/>
    </row>
    <row r="11" spans="1:26" ht="15" x14ac:dyDescent="0.25">
      <c r="A11" s="122"/>
      <c r="B11" s="237"/>
      <c r="C11" s="238"/>
      <c r="D11" s="238"/>
      <c r="E11" s="239"/>
      <c r="F11" s="123"/>
      <c r="G11" s="123"/>
      <c r="H11" s="123"/>
      <c r="I11" s="123"/>
      <c r="J11" s="123"/>
      <c r="K11" s="123"/>
      <c r="L11" s="127" t="s">
        <v>92</v>
      </c>
      <c r="M11" s="123"/>
      <c r="N11" s="123"/>
      <c r="O11" s="123"/>
      <c r="P11" s="123"/>
      <c r="Q11" s="123"/>
      <c r="R11" s="123"/>
      <c r="S11" s="123"/>
      <c r="T11" s="123"/>
      <c r="U11" s="123"/>
      <c r="V11" s="123"/>
      <c r="W11" s="123"/>
      <c r="X11" s="123"/>
      <c r="Y11" s="123"/>
      <c r="Z11" s="123"/>
    </row>
    <row r="12" spans="1:26" ht="23.25" x14ac:dyDescent="0.25">
      <c r="A12" s="122"/>
      <c r="B12" s="237"/>
      <c r="C12" s="238"/>
      <c r="D12" s="238"/>
      <c r="E12" s="239"/>
      <c r="F12" s="123"/>
      <c r="G12" s="246"/>
      <c r="H12" s="246"/>
      <c r="I12" s="246"/>
      <c r="J12" s="246"/>
      <c r="K12" s="123"/>
      <c r="L12" s="126"/>
      <c r="M12" s="123"/>
      <c r="N12" s="123"/>
      <c r="O12" s="123"/>
      <c r="P12" s="123"/>
      <c r="Q12" s="123"/>
      <c r="R12" s="123"/>
      <c r="S12" s="123"/>
      <c r="T12" s="123"/>
      <c r="U12" s="123"/>
      <c r="V12" s="123"/>
      <c r="W12" s="123"/>
      <c r="X12" s="123"/>
      <c r="Y12" s="123"/>
      <c r="Z12" s="123"/>
    </row>
    <row r="13" spans="1:26" ht="18.75" x14ac:dyDescent="0.3">
      <c r="A13" s="122"/>
      <c r="B13" s="240"/>
      <c r="C13" s="241"/>
      <c r="D13" s="241"/>
      <c r="E13" s="242"/>
      <c r="F13" s="123"/>
      <c r="G13" s="123"/>
      <c r="H13" s="123"/>
      <c r="I13" s="123"/>
      <c r="J13" s="123"/>
      <c r="K13" s="123"/>
      <c r="L13" s="128"/>
      <c r="M13" s="123"/>
      <c r="N13" s="123"/>
      <c r="O13" s="123"/>
      <c r="P13" s="123"/>
      <c r="Q13" s="123"/>
      <c r="R13" s="123"/>
      <c r="S13" s="123"/>
      <c r="T13" s="123"/>
      <c r="U13" s="123"/>
      <c r="V13" s="123"/>
      <c r="W13" s="123"/>
      <c r="X13" s="123"/>
      <c r="Y13" s="123"/>
      <c r="Z13" s="123"/>
    </row>
    <row r="14" spans="1:26" ht="18.75" x14ac:dyDescent="0.3">
      <c r="A14" s="122"/>
      <c r="B14" s="129" t="s">
        <v>93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row>
    <row r="15" spans="1:26" ht="15.75" x14ac:dyDescent="0.25">
      <c r="A15" s="122"/>
      <c r="B15" s="130" t="s">
        <v>94</v>
      </c>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row>
    <row r="16" spans="1:26" ht="15.75" x14ac:dyDescent="0.25">
      <c r="A16" s="122"/>
      <c r="B16" s="130" t="s">
        <v>95</v>
      </c>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row>
    <row r="17" spans="1:26" ht="15.75" x14ac:dyDescent="0.25">
      <c r="A17" s="122"/>
      <c r="B17" s="131" t="s">
        <v>96</v>
      </c>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row>
    <row r="18" spans="1:26" ht="15.75" x14ac:dyDescent="0.25">
      <c r="A18" s="122"/>
      <c r="B18" s="130" t="s">
        <v>97</v>
      </c>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row>
    <row r="19" spans="1:26" ht="15.75" x14ac:dyDescent="0.2">
      <c r="A19" s="122"/>
      <c r="B19" s="132"/>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row>
    <row r="20" spans="1:26" ht="15.75" x14ac:dyDescent="0.25">
      <c r="A20" s="122"/>
      <c r="B20" s="130" t="s">
        <v>98</v>
      </c>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row>
    <row r="21" spans="1:26" ht="15.75" x14ac:dyDescent="0.25">
      <c r="A21" s="122"/>
      <c r="B21" s="130" t="s">
        <v>99</v>
      </c>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row>
    <row r="22" spans="1:26" x14ac:dyDescent="0.2">
      <c r="A22" s="121"/>
      <c r="B22" s="121"/>
      <c r="C22" s="121"/>
      <c r="D22" s="121"/>
      <c r="E22" s="121"/>
      <c r="F22" s="121"/>
      <c r="G22" s="121"/>
      <c r="H22" s="122"/>
      <c r="I22" s="121"/>
      <c r="J22" s="121"/>
      <c r="K22" s="121"/>
      <c r="L22" s="121"/>
      <c r="M22" s="121"/>
      <c r="N22" s="122"/>
      <c r="O22" s="122"/>
      <c r="P22" s="122"/>
      <c r="Q22" s="122"/>
      <c r="R22" s="122"/>
      <c r="S22" s="123"/>
      <c r="T22" s="123"/>
      <c r="U22" s="123"/>
      <c r="V22" s="123"/>
      <c r="W22" s="123"/>
      <c r="X22" s="123"/>
      <c r="Y22" s="123"/>
      <c r="Z22" s="123"/>
    </row>
    <row r="23" spans="1:26" ht="18.75" x14ac:dyDescent="0.3">
      <c r="A23" s="122"/>
      <c r="B23" s="133"/>
      <c r="C23" s="134"/>
      <c r="D23" s="134"/>
      <c r="E23" s="134"/>
      <c r="F23" s="134"/>
      <c r="G23" s="134"/>
      <c r="H23" s="134"/>
      <c r="I23" s="134"/>
      <c r="J23" s="134"/>
      <c r="K23" s="134"/>
      <c r="L23" s="134"/>
      <c r="M23" s="134"/>
      <c r="N23" s="134"/>
      <c r="O23" s="134"/>
      <c r="P23" s="134"/>
      <c r="Q23" s="134"/>
      <c r="R23" s="134"/>
      <c r="S23" s="123"/>
      <c r="T23" s="123"/>
      <c r="U23" s="123"/>
      <c r="V23" s="123"/>
      <c r="W23" s="123"/>
      <c r="X23" s="123"/>
      <c r="Y23" s="123"/>
      <c r="Z23" s="123"/>
    </row>
    <row r="24" spans="1:26" ht="18.75" x14ac:dyDescent="0.3">
      <c r="A24" s="122"/>
      <c r="B24" s="135"/>
      <c r="C24" s="141"/>
      <c r="D24" s="136" t="s">
        <v>100</v>
      </c>
      <c r="E24" s="137"/>
      <c r="F24" s="137"/>
      <c r="G24" s="137"/>
      <c r="H24" s="136"/>
      <c r="I24" s="134"/>
      <c r="J24" s="134"/>
      <c r="K24" s="134"/>
      <c r="L24" s="134"/>
      <c r="M24" s="233" t="s">
        <v>101</v>
      </c>
      <c r="N24" s="233"/>
      <c r="O24" s="233"/>
      <c r="P24" s="233"/>
      <c r="Q24" s="233"/>
      <c r="R24" s="233"/>
      <c r="S24" s="123"/>
      <c r="T24" s="123"/>
      <c r="U24" s="123"/>
      <c r="V24" s="123"/>
      <c r="W24" s="123"/>
      <c r="X24" s="123"/>
      <c r="Y24" s="123"/>
      <c r="Z24" s="123"/>
    </row>
    <row r="25" spans="1:26" ht="18.75" x14ac:dyDescent="0.3">
      <c r="A25" s="122"/>
      <c r="B25" s="135"/>
      <c r="C25" s="141"/>
      <c r="D25" s="137"/>
      <c r="E25" s="137"/>
      <c r="F25" s="137"/>
      <c r="G25" s="137"/>
      <c r="H25" s="137"/>
      <c r="I25" s="134"/>
      <c r="J25" s="134"/>
      <c r="K25" s="134"/>
      <c r="L25" s="134"/>
      <c r="M25" s="233"/>
      <c r="N25" s="233"/>
      <c r="O25" s="233"/>
      <c r="P25" s="233"/>
      <c r="Q25" s="233"/>
      <c r="R25" s="233"/>
      <c r="S25" s="123"/>
      <c r="T25" s="123"/>
      <c r="U25" s="123"/>
      <c r="V25" s="123"/>
      <c r="W25" s="123"/>
      <c r="X25" s="123"/>
      <c r="Y25" s="123"/>
      <c r="Z25" s="123"/>
    </row>
    <row r="26" spans="1:26" ht="18.75" x14ac:dyDescent="0.3">
      <c r="A26" s="122"/>
      <c r="B26" s="138"/>
      <c r="C26" s="137"/>
      <c r="D26" s="140" t="s">
        <v>109</v>
      </c>
      <c r="E26" s="137"/>
      <c r="F26" s="137"/>
      <c r="G26" s="137"/>
      <c r="H26" s="136"/>
      <c r="I26" s="134"/>
      <c r="J26" s="134"/>
      <c r="K26" s="134"/>
      <c r="L26" s="134"/>
      <c r="M26" s="139"/>
      <c r="N26" s="134"/>
      <c r="O26" s="134"/>
      <c r="P26" s="134"/>
      <c r="Q26" s="134"/>
      <c r="R26" s="134"/>
      <c r="S26" s="123"/>
      <c r="T26" s="123"/>
      <c r="U26" s="123"/>
      <c r="V26" s="123"/>
      <c r="W26" s="123"/>
      <c r="X26" s="123"/>
      <c r="Y26" s="123"/>
      <c r="Z26" s="123"/>
    </row>
    <row r="27" spans="1:26" ht="18.75" x14ac:dyDescent="0.3">
      <c r="A27" s="121"/>
      <c r="B27" s="138"/>
      <c r="C27" s="137"/>
      <c r="D27" s="137"/>
      <c r="E27" s="137"/>
      <c r="F27" s="137"/>
      <c r="G27" s="137"/>
      <c r="H27" s="137"/>
      <c r="I27" s="134"/>
      <c r="J27" s="134"/>
      <c r="K27" s="134"/>
      <c r="L27" s="134"/>
      <c r="M27" s="139" t="s">
        <v>105</v>
      </c>
      <c r="N27" s="134"/>
      <c r="O27" s="134"/>
      <c r="P27" s="134"/>
      <c r="Q27" s="134"/>
      <c r="R27" s="134"/>
      <c r="S27" s="123"/>
      <c r="T27" s="123"/>
      <c r="U27" s="123"/>
      <c r="V27" s="123"/>
      <c r="W27" s="123"/>
      <c r="X27" s="123"/>
      <c r="Y27" s="123"/>
      <c r="Z27" s="123"/>
    </row>
    <row r="28" spans="1:26" ht="18.75" x14ac:dyDescent="0.3">
      <c r="A28" s="121"/>
      <c r="B28" s="135"/>
      <c r="C28" s="137"/>
      <c r="D28" s="140" t="s">
        <v>104</v>
      </c>
      <c r="E28" s="137"/>
      <c r="F28" s="137"/>
      <c r="G28" s="137"/>
      <c r="H28" s="136"/>
      <c r="I28" s="134"/>
      <c r="J28" s="134"/>
      <c r="K28" s="134"/>
      <c r="L28" s="134"/>
      <c r="M28" s="139"/>
      <c r="N28" s="134"/>
      <c r="O28" s="134"/>
      <c r="P28" s="134"/>
      <c r="Q28" s="134"/>
      <c r="R28" s="134"/>
      <c r="S28" s="123"/>
      <c r="T28" s="123"/>
      <c r="U28" s="123"/>
      <c r="V28" s="123"/>
      <c r="W28" s="123"/>
      <c r="X28" s="123"/>
      <c r="Y28" s="123"/>
      <c r="Z28" s="123"/>
    </row>
    <row r="29" spans="1:26" ht="18.75" x14ac:dyDescent="0.3">
      <c r="A29" s="121"/>
      <c r="B29" s="135"/>
      <c r="C29" s="134"/>
      <c r="D29" s="137"/>
      <c r="E29" s="137"/>
      <c r="F29" s="137"/>
      <c r="G29" s="137"/>
      <c r="H29" s="137"/>
      <c r="I29" s="134"/>
      <c r="J29" s="134"/>
      <c r="K29" s="134"/>
      <c r="L29" s="134"/>
      <c r="M29" s="139" t="s">
        <v>102</v>
      </c>
      <c r="N29" s="134"/>
      <c r="O29" s="134"/>
      <c r="P29" s="134"/>
      <c r="Q29" s="134"/>
      <c r="R29" s="134"/>
      <c r="S29" s="123"/>
      <c r="T29" s="123"/>
      <c r="U29" s="123"/>
      <c r="V29" s="123"/>
      <c r="W29" s="123"/>
      <c r="X29" s="123"/>
      <c r="Y29" s="123"/>
      <c r="Z29" s="123"/>
    </row>
    <row r="30" spans="1:26" ht="18.75" x14ac:dyDescent="0.3">
      <c r="A30" s="121"/>
      <c r="B30" s="134"/>
      <c r="C30" s="134"/>
      <c r="D30" s="140" t="s">
        <v>141</v>
      </c>
      <c r="E30" s="137"/>
      <c r="F30" s="137"/>
      <c r="G30" s="137"/>
      <c r="H30" s="136"/>
      <c r="I30" s="134"/>
      <c r="J30" s="134"/>
      <c r="K30" s="134"/>
      <c r="L30" s="134"/>
      <c r="M30" s="139"/>
      <c r="N30" s="134"/>
      <c r="O30" s="134"/>
      <c r="P30" s="134"/>
      <c r="Q30" s="134"/>
      <c r="R30" s="134"/>
      <c r="S30" s="123"/>
      <c r="T30" s="123"/>
      <c r="U30" s="123"/>
      <c r="V30" s="123"/>
      <c r="W30" s="123"/>
      <c r="X30" s="123"/>
      <c r="Y30" s="123"/>
      <c r="Z30" s="123"/>
    </row>
    <row r="31" spans="1:26" ht="18.75" x14ac:dyDescent="0.3">
      <c r="A31" s="121"/>
      <c r="B31" s="135"/>
      <c r="C31" s="134"/>
      <c r="D31" s="137"/>
      <c r="E31" s="137"/>
      <c r="F31" s="137"/>
      <c r="G31" s="137"/>
      <c r="H31" s="137"/>
      <c r="I31" s="134"/>
      <c r="J31" s="134"/>
      <c r="K31" s="134"/>
      <c r="L31" s="134"/>
      <c r="M31" s="139" t="s">
        <v>106</v>
      </c>
      <c r="N31" s="134"/>
      <c r="O31" s="134"/>
      <c r="P31" s="134"/>
      <c r="Q31" s="134"/>
      <c r="R31" s="134"/>
      <c r="S31" s="123"/>
      <c r="T31" s="123"/>
      <c r="U31" s="123"/>
      <c r="V31" s="123"/>
      <c r="W31" s="123"/>
      <c r="X31" s="123"/>
      <c r="Y31" s="123"/>
      <c r="Z31" s="123"/>
    </row>
    <row r="32" spans="1:26" ht="18.75" x14ac:dyDescent="0.3">
      <c r="A32" s="122"/>
      <c r="B32" s="134"/>
      <c r="C32" s="134"/>
      <c r="D32" s="136"/>
      <c r="E32" s="137"/>
      <c r="F32" s="137"/>
      <c r="G32" s="137"/>
      <c r="H32" s="136"/>
      <c r="I32" s="134"/>
      <c r="J32" s="134"/>
      <c r="K32" s="134"/>
      <c r="L32" s="134"/>
      <c r="M32" s="139"/>
      <c r="N32" s="134"/>
      <c r="O32" s="134"/>
      <c r="P32" s="134"/>
      <c r="Q32" s="134"/>
      <c r="R32" s="134"/>
      <c r="S32" s="123"/>
      <c r="T32" s="123"/>
      <c r="U32" s="123"/>
      <c r="V32" s="123"/>
      <c r="W32" s="123"/>
      <c r="X32" s="123"/>
      <c r="Y32" s="123"/>
      <c r="Z32" s="123"/>
    </row>
    <row r="33" spans="1:26" ht="18.75" x14ac:dyDescent="0.3">
      <c r="A33" s="122"/>
      <c r="B33" s="134"/>
      <c r="C33" s="134"/>
      <c r="D33" s="137"/>
      <c r="E33" s="137"/>
      <c r="F33" s="137"/>
      <c r="G33" s="137"/>
      <c r="H33" s="137"/>
      <c r="I33" s="134"/>
      <c r="J33" s="134"/>
      <c r="K33" s="134"/>
      <c r="L33" s="134"/>
      <c r="M33" s="139" t="s">
        <v>103</v>
      </c>
      <c r="N33" s="134"/>
      <c r="O33" s="134"/>
      <c r="P33" s="134"/>
      <c r="Q33" s="134"/>
      <c r="R33" s="134"/>
      <c r="S33" s="123"/>
      <c r="T33" s="123"/>
      <c r="U33" s="123"/>
      <c r="V33" s="123"/>
      <c r="W33" s="123"/>
      <c r="X33" s="123"/>
      <c r="Y33" s="123"/>
      <c r="Z33" s="123"/>
    </row>
    <row r="34" spans="1:26" ht="18.75" x14ac:dyDescent="0.3">
      <c r="A34" s="122"/>
      <c r="B34" s="134"/>
      <c r="C34" s="134"/>
      <c r="D34" s="136"/>
      <c r="E34" s="137"/>
      <c r="F34" s="137"/>
      <c r="G34" s="137"/>
      <c r="H34" s="136"/>
      <c r="I34" s="134"/>
      <c r="J34" s="134"/>
      <c r="K34" s="134"/>
      <c r="L34" s="134"/>
      <c r="M34" s="139"/>
      <c r="N34" s="134"/>
      <c r="O34" s="134"/>
      <c r="P34" s="134"/>
      <c r="Q34" s="134"/>
      <c r="R34" s="134"/>
      <c r="S34" s="123"/>
      <c r="T34" s="123"/>
      <c r="U34" s="123"/>
      <c r="V34" s="123"/>
      <c r="W34" s="123"/>
      <c r="X34" s="123"/>
      <c r="Y34" s="123"/>
      <c r="Z34" s="123"/>
    </row>
    <row r="35" spans="1:26" ht="18.75" x14ac:dyDescent="0.3">
      <c r="A35" s="122"/>
      <c r="B35" s="134"/>
      <c r="C35" s="134"/>
      <c r="D35" s="134"/>
      <c r="E35" s="134"/>
      <c r="F35" s="134"/>
      <c r="G35" s="134"/>
      <c r="H35" s="134"/>
      <c r="I35" s="134"/>
      <c r="J35" s="134"/>
      <c r="K35" s="134"/>
      <c r="L35" s="134"/>
      <c r="M35" s="139" t="s">
        <v>107</v>
      </c>
      <c r="N35" s="134"/>
      <c r="O35" s="134"/>
      <c r="P35" s="134"/>
      <c r="Q35" s="134"/>
      <c r="R35" s="134"/>
      <c r="S35" s="123"/>
      <c r="T35" s="123"/>
      <c r="U35" s="123"/>
      <c r="V35" s="123"/>
      <c r="W35" s="123"/>
      <c r="X35" s="123"/>
      <c r="Y35" s="123"/>
      <c r="Z35" s="123"/>
    </row>
    <row r="36" spans="1:26" ht="18.75" x14ac:dyDescent="0.3">
      <c r="A36" s="121"/>
      <c r="B36" s="134"/>
      <c r="C36" s="134"/>
      <c r="D36" s="134"/>
      <c r="E36" s="134"/>
      <c r="F36" s="134"/>
      <c r="G36" s="134"/>
      <c r="H36" s="134"/>
      <c r="I36" s="134"/>
      <c r="J36" s="134"/>
      <c r="K36" s="134"/>
      <c r="L36" s="134"/>
      <c r="M36" s="139"/>
      <c r="N36" s="134"/>
      <c r="O36" s="134"/>
      <c r="P36" s="134"/>
      <c r="Q36" s="134"/>
      <c r="R36" s="134"/>
      <c r="S36" s="123"/>
      <c r="T36" s="123"/>
      <c r="U36" s="123"/>
      <c r="V36" s="123"/>
      <c r="W36" s="123"/>
      <c r="X36" s="123"/>
      <c r="Y36" s="123"/>
      <c r="Z36" s="123"/>
    </row>
    <row r="37" spans="1:26" ht="18.75" x14ac:dyDescent="0.3">
      <c r="A37" s="121"/>
      <c r="B37" s="134"/>
      <c r="C37" s="134"/>
      <c r="D37" s="134"/>
      <c r="E37" s="134"/>
      <c r="F37" s="134"/>
      <c r="G37" s="134"/>
      <c r="H37" s="134"/>
      <c r="I37" s="134"/>
      <c r="J37" s="134"/>
      <c r="K37" s="134"/>
      <c r="L37" s="134"/>
      <c r="M37" s="134"/>
      <c r="N37" s="134"/>
      <c r="O37" s="134"/>
      <c r="P37" s="134"/>
      <c r="Q37" s="134"/>
      <c r="R37" s="134"/>
      <c r="S37" s="123"/>
      <c r="T37" s="123"/>
      <c r="U37" s="123"/>
      <c r="V37" s="123"/>
      <c r="W37" s="123"/>
      <c r="X37" s="123"/>
      <c r="Y37" s="123"/>
      <c r="Z37" s="123"/>
    </row>
    <row r="38" spans="1:26" ht="18.75" x14ac:dyDescent="0.3">
      <c r="A38" s="121"/>
      <c r="B38" s="134"/>
      <c r="C38" s="134"/>
      <c r="D38" s="134"/>
      <c r="E38" s="134"/>
      <c r="F38" s="134"/>
      <c r="G38" s="134"/>
      <c r="H38" s="134"/>
      <c r="I38" s="134"/>
      <c r="J38" s="134"/>
      <c r="K38" s="134"/>
      <c r="L38" s="134"/>
      <c r="M38" s="139"/>
      <c r="N38" s="134"/>
      <c r="O38" s="134"/>
      <c r="P38" s="134"/>
      <c r="Q38" s="134"/>
      <c r="R38" s="134"/>
      <c r="S38" s="123"/>
      <c r="T38" s="123"/>
      <c r="U38" s="123"/>
      <c r="V38" s="123"/>
      <c r="W38" s="123"/>
      <c r="X38" s="123"/>
      <c r="Y38" s="123"/>
      <c r="Z38" s="123"/>
    </row>
    <row r="39" spans="1:26" ht="18.75" x14ac:dyDescent="0.3">
      <c r="A39" s="121"/>
      <c r="B39" s="134"/>
      <c r="C39" s="134"/>
      <c r="D39" s="134"/>
      <c r="E39" s="134"/>
      <c r="F39" s="134"/>
      <c r="G39" s="134"/>
      <c r="H39" s="134"/>
      <c r="I39" s="134"/>
      <c r="J39" s="134"/>
      <c r="K39" s="134"/>
      <c r="L39" s="134"/>
      <c r="M39" s="134"/>
      <c r="N39" s="134"/>
      <c r="O39" s="134"/>
      <c r="P39" s="134"/>
      <c r="Q39" s="134"/>
      <c r="R39" s="134"/>
      <c r="S39" s="123"/>
      <c r="T39" s="123"/>
      <c r="U39" s="123"/>
      <c r="V39" s="123"/>
      <c r="W39" s="123"/>
      <c r="X39" s="123"/>
      <c r="Y39" s="123"/>
      <c r="Z39" s="123"/>
    </row>
    <row r="40" spans="1:26" ht="18.75" x14ac:dyDescent="0.3">
      <c r="A40" s="121"/>
      <c r="B40" s="134"/>
      <c r="C40" s="134"/>
      <c r="D40" s="134"/>
      <c r="E40" s="134"/>
      <c r="F40" s="134"/>
      <c r="G40" s="134"/>
      <c r="H40" s="134"/>
      <c r="I40" s="134"/>
      <c r="J40" s="134"/>
      <c r="K40" s="134"/>
      <c r="L40" s="134"/>
      <c r="M40" s="139"/>
      <c r="N40" s="134"/>
      <c r="O40" s="134"/>
      <c r="P40" s="134"/>
      <c r="Q40" s="134"/>
      <c r="R40" s="134"/>
      <c r="S40" s="123"/>
      <c r="T40" s="123"/>
      <c r="U40" s="123"/>
      <c r="V40" s="123"/>
      <c r="W40" s="123"/>
      <c r="X40" s="123"/>
      <c r="Y40" s="123"/>
      <c r="Z40" s="123"/>
    </row>
    <row r="41" spans="1:26" ht="18.75" x14ac:dyDescent="0.3">
      <c r="A41" s="122"/>
      <c r="B41" s="134"/>
      <c r="C41" s="134"/>
      <c r="D41" s="134"/>
      <c r="E41" s="134"/>
      <c r="F41" s="134"/>
      <c r="G41" s="134"/>
      <c r="H41" s="134"/>
      <c r="I41" s="134"/>
      <c r="J41" s="134"/>
      <c r="K41" s="134"/>
      <c r="L41" s="134"/>
      <c r="M41" s="134"/>
      <c r="N41" s="134"/>
      <c r="O41" s="134"/>
      <c r="P41" s="134"/>
      <c r="Q41" s="134"/>
      <c r="R41" s="134"/>
      <c r="S41" s="126"/>
      <c r="T41" s="123"/>
      <c r="U41" s="123"/>
      <c r="V41" s="123"/>
      <c r="W41" s="123"/>
      <c r="X41" s="123"/>
      <c r="Y41" s="123"/>
      <c r="Z41" s="123"/>
    </row>
    <row r="42" spans="1:26" ht="18.75" x14ac:dyDescent="0.3">
      <c r="A42" s="122"/>
      <c r="B42" s="134"/>
      <c r="C42" s="134"/>
      <c r="D42" s="134"/>
      <c r="E42" s="134"/>
      <c r="F42" s="134"/>
      <c r="G42" s="134"/>
      <c r="H42" s="134"/>
      <c r="I42" s="134"/>
      <c r="J42" s="134"/>
      <c r="K42" s="134"/>
      <c r="L42" s="134"/>
      <c r="M42" s="139"/>
      <c r="N42" s="134"/>
      <c r="O42" s="134"/>
      <c r="P42" s="134"/>
      <c r="Q42" s="134"/>
      <c r="R42" s="134"/>
      <c r="S42" s="126"/>
      <c r="T42" s="123"/>
      <c r="U42" s="123"/>
      <c r="V42" s="123"/>
      <c r="W42" s="123"/>
      <c r="X42" s="123"/>
      <c r="Y42" s="123"/>
      <c r="Z42" s="123"/>
    </row>
    <row r="43" spans="1:26" ht="18.75" x14ac:dyDescent="0.3">
      <c r="A43" s="122"/>
      <c r="B43" s="134"/>
      <c r="C43" s="134"/>
      <c r="D43" s="134"/>
      <c r="E43" s="134"/>
      <c r="F43" s="134"/>
      <c r="G43" s="134"/>
      <c r="H43" s="134"/>
      <c r="I43" s="134"/>
      <c r="J43" s="134"/>
      <c r="K43" s="134"/>
      <c r="L43" s="134"/>
      <c r="M43" s="134"/>
      <c r="N43" s="134"/>
      <c r="O43" s="134"/>
      <c r="P43" s="134"/>
      <c r="Q43" s="134"/>
      <c r="R43" s="134"/>
      <c r="S43" s="126"/>
      <c r="T43" s="123"/>
      <c r="U43" s="123"/>
      <c r="V43" s="123"/>
      <c r="W43" s="123"/>
      <c r="X43" s="123"/>
      <c r="Y43" s="123"/>
      <c r="Z43" s="123"/>
    </row>
    <row r="44" spans="1:26" ht="18.75" x14ac:dyDescent="0.3">
      <c r="A44" s="122"/>
      <c r="B44" s="134"/>
      <c r="C44" s="134"/>
      <c r="D44" s="134"/>
      <c r="E44" s="134"/>
      <c r="F44" s="134"/>
      <c r="G44" s="134"/>
      <c r="H44" s="134"/>
      <c r="I44" s="134"/>
      <c r="J44" s="134"/>
      <c r="K44" s="134"/>
      <c r="L44" s="134"/>
      <c r="M44" s="134"/>
      <c r="N44" s="134"/>
      <c r="O44" s="134"/>
      <c r="P44" s="134"/>
      <c r="Q44" s="134"/>
      <c r="R44" s="134"/>
      <c r="S44" s="126"/>
      <c r="T44" s="123"/>
      <c r="U44" s="123"/>
      <c r="V44" s="123"/>
      <c r="W44" s="123"/>
      <c r="X44" s="123"/>
      <c r="Y44" s="123"/>
      <c r="Z44" s="123"/>
    </row>
    <row r="45" spans="1:26" ht="18.75" x14ac:dyDescent="0.3">
      <c r="A45" s="121"/>
      <c r="B45" s="134"/>
      <c r="C45" s="134"/>
      <c r="D45" s="134"/>
      <c r="E45" s="134"/>
      <c r="F45" s="134"/>
      <c r="G45" s="134"/>
      <c r="H45" s="134"/>
      <c r="I45" s="134"/>
      <c r="J45" s="134"/>
      <c r="K45" s="134"/>
      <c r="L45" s="134"/>
      <c r="M45" s="134"/>
      <c r="N45" s="134"/>
      <c r="O45" s="134"/>
      <c r="P45" s="134"/>
      <c r="Q45" s="134"/>
      <c r="R45" s="134"/>
      <c r="S45" s="126"/>
      <c r="T45" s="123"/>
      <c r="U45" s="123"/>
      <c r="V45" s="123"/>
      <c r="W45" s="123"/>
      <c r="X45" s="123"/>
      <c r="Y45" s="123"/>
      <c r="Z45" s="123"/>
    </row>
    <row r="46" spans="1:26" ht="18.75" x14ac:dyDescent="0.3">
      <c r="A46" s="121"/>
      <c r="B46" s="134"/>
      <c r="C46" s="134"/>
      <c r="D46" s="134"/>
      <c r="E46" s="134"/>
      <c r="F46" s="134"/>
      <c r="G46" s="134"/>
      <c r="H46" s="134"/>
      <c r="I46" s="134"/>
      <c r="J46" s="134"/>
      <c r="K46" s="134"/>
      <c r="L46" s="134"/>
      <c r="M46" s="134"/>
      <c r="N46" s="134"/>
      <c r="O46" s="134"/>
      <c r="P46" s="134"/>
      <c r="Q46" s="134"/>
      <c r="R46" s="134"/>
      <c r="S46" s="126"/>
      <c r="T46" s="123"/>
      <c r="U46" s="123"/>
      <c r="V46" s="123"/>
      <c r="W46" s="123"/>
      <c r="X46" s="123"/>
      <c r="Y46" s="123"/>
      <c r="Z46" s="123"/>
    </row>
    <row r="47" spans="1:26" ht="18.75" x14ac:dyDescent="0.3">
      <c r="A47" s="121"/>
      <c r="B47" s="134"/>
      <c r="C47" s="134"/>
      <c r="D47" s="134"/>
      <c r="E47" s="134"/>
      <c r="F47" s="134"/>
      <c r="G47" s="134"/>
      <c r="H47" s="134"/>
      <c r="I47" s="134"/>
      <c r="J47" s="134"/>
      <c r="K47" s="134"/>
      <c r="L47" s="134"/>
      <c r="M47" s="134"/>
      <c r="N47" s="134"/>
      <c r="O47" s="134"/>
      <c r="P47" s="134"/>
      <c r="Q47" s="134"/>
      <c r="R47" s="134"/>
      <c r="S47" s="126"/>
      <c r="T47" s="123"/>
      <c r="U47" s="123"/>
      <c r="V47" s="123"/>
      <c r="W47" s="123"/>
      <c r="X47" s="123"/>
      <c r="Y47" s="123"/>
      <c r="Z47" s="123"/>
    </row>
    <row r="48" spans="1:26" ht="18.75" x14ac:dyDescent="0.3">
      <c r="A48" s="121"/>
      <c r="B48" s="134"/>
      <c r="C48" s="134"/>
      <c r="D48" s="134"/>
      <c r="E48" s="134"/>
      <c r="F48" s="134"/>
      <c r="G48" s="134"/>
      <c r="H48" s="134"/>
      <c r="I48" s="134"/>
      <c r="J48" s="134"/>
      <c r="K48" s="134"/>
      <c r="L48" s="134"/>
      <c r="M48" s="134"/>
      <c r="N48" s="134"/>
      <c r="O48" s="134"/>
      <c r="P48" s="134"/>
      <c r="Q48" s="134"/>
      <c r="R48" s="134"/>
      <c r="S48" s="126"/>
      <c r="T48" s="123"/>
      <c r="U48" s="123"/>
      <c r="V48" s="123"/>
      <c r="W48" s="123"/>
      <c r="X48" s="123"/>
      <c r="Y48" s="123"/>
      <c r="Z48" s="123"/>
    </row>
    <row r="49" spans="1:26" ht="18.75" x14ac:dyDescent="0.3">
      <c r="A49" s="121"/>
      <c r="B49" s="134"/>
      <c r="C49" s="134"/>
      <c r="D49" s="134"/>
      <c r="E49" s="134"/>
      <c r="F49" s="134"/>
      <c r="G49" s="134"/>
      <c r="H49" s="134"/>
      <c r="I49" s="134"/>
      <c r="J49" s="134"/>
      <c r="K49" s="134"/>
      <c r="L49" s="134"/>
      <c r="M49" s="134"/>
      <c r="N49" s="134"/>
      <c r="O49" s="134"/>
      <c r="P49" s="134"/>
      <c r="Q49" s="134"/>
      <c r="R49" s="134"/>
      <c r="S49" s="126"/>
      <c r="T49" s="123"/>
      <c r="U49" s="123"/>
      <c r="V49" s="123"/>
      <c r="W49" s="123"/>
      <c r="X49" s="123"/>
      <c r="Y49" s="123"/>
      <c r="Z49" s="123"/>
    </row>
    <row r="50" spans="1:26" ht="18.75" x14ac:dyDescent="0.3">
      <c r="A50" s="123"/>
      <c r="B50" s="134"/>
      <c r="C50" s="134"/>
      <c r="D50" s="134"/>
      <c r="E50" s="134"/>
      <c r="F50" s="134"/>
      <c r="G50" s="134"/>
      <c r="H50" s="134"/>
      <c r="I50" s="134"/>
      <c r="J50" s="134"/>
      <c r="K50" s="134"/>
      <c r="L50" s="134"/>
      <c r="M50" s="134"/>
      <c r="N50" s="134"/>
      <c r="O50" s="134"/>
      <c r="P50" s="134"/>
      <c r="Q50" s="134"/>
      <c r="R50" s="134"/>
      <c r="S50" s="126"/>
      <c r="T50" s="123"/>
      <c r="U50" s="123"/>
      <c r="V50" s="123"/>
      <c r="W50" s="123"/>
      <c r="X50" s="123"/>
      <c r="Y50" s="123"/>
      <c r="Z50" s="123"/>
    </row>
    <row r="51" spans="1:26" ht="18.75" x14ac:dyDescent="0.3">
      <c r="A51" s="123"/>
      <c r="B51" s="134"/>
      <c r="C51" s="134"/>
      <c r="D51" s="134"/>
      <c r="E51" s="134"/>
      <c r="F51" s="134"/>
      <c r="G51" s="134"/>
      <c r="H51" s="134"/>
      <c r="I51" s="134"/>
      <c r="J51" s="134"/>
      <c r="K51" s="134"/>
      <c r="L51" s="134"/>
      <c r="M51" s="134"/>
      <c r="N51" s="134"/>
      <c r="O51" s="134"/>
      <c r="P51" s="134"/>
      <c r="Q51" s="134"/>
      <c r="R51" s="134"/>
      <c r="S51" s="126"/>
      <c r="T51" s="123"/>
      <c r="U51" s="123"/>
      <c r="V51" s="123"/>
      <c r="W51" s="123"/>
      <c r="X51" s="123"/>
      <c r="Y51" s="123"/>
      <c r="Z51" s="123"/>
    </row>
    <row r="52" spans="1:26" ht="18.75" x14ac:dyDescent="0.3">
      <c r="A52" s="123"/>
      <c r="B52" s="134"/>
      <c r="C52" s="134"/>
      <c r="D52" s="134"/>
      <c r="E52" s="134"/>
      <c r="F52" s="134"/>
      <c r="G52" s="134"/>
      <c r="H52" s="134"/>
      <c r="I52" s="134"/>
      <c r="J52" s="134"/>
      <c r="K52" s="134"/>
      <c r="L52" s="134"/>
      <c r="M52" s="134"/>
      <c r="N52" s="134"/>
      <c r="O52" s="134"/>
      <c r="P52" s="134"/>
      <c r="Q52" s="134"/>
      <c r="R52" s="134"/>
      <c r="S52" s="126"/>
      <c r="T52" s="123"/>
      <c r="U52" s="123"/>
      <c r="V52" s="123"/>
      <c r="W52" s="123"/>
      <c r="X52" s="123"/>
      <c r="Y52" s="123"/>
      <c r="Z52" s="123"/>
    </row>
    <row r="53" spans="1:26" ht="15.75" x14ac:dyDescent="0.25">
      <c r="A53" s="123"/>
      <c r="B53" s="126"/>
      <c r="C53" s="126"/>
      <c r="D53" s="126"/>
      <c r="E53" s="126"/>
      <c r="F53" s="126"/>
      <c r="G53" s="126"/>
      <c r="H53" s="126"/>
      <c r="I53" s="126"/>
      <c r="J53" s="126"/>
      <c r="K53" s="126"/>
      <c r="L53" s="126"/>
      <c r="M53" s="126"/>
      <c r="N53" s="126"/>
      <c r="O53" s="126"/>
      <c r="P53" s="126"/>
      <c r="Q53" s="126"/>
      <c r="R53" s="126"/>
      <c r="S53" s="126"/>
      <c r="T53" s="123"/>
      <c r="U53" s="123"/>
      <c r="V53" s="123"/>
      <c r="W53" s="123"/>
      <c r="X53" s="123"/>
      <c r="Y53" s="123"/>
      <c r="Z53" s="123"/>
    </row>
    <row r="54" spans="1:26" x14ac:dyDescent="0.2">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row>
    <row r="55" spans="1:26" x14ac:dyDescent="0.2">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row>
    <row r="56" spans="1:26" x14ac:dyDescent="0.2">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row>
  </sheetData>
  <sheetProtection password="E440" sheet="1" scenarios="1" formatCells="0" formatColumns="0" formatRows="0" insertColumns="0" insertRows="0" insertHyperlinks="0" deleteColumns="0" deleteRows="0" sort="0" autoFilter="0" pivotTables="0"/>
  <customSheetViews>
    <customSheetView guid="{A7FC6B3A-88A3-4125-AE95-7125DCE03454}" scale="90" fitToPage="1">
      <selection activeCell="D28" sqref="D28"/>
      <pageMargins left="0.31496062992125984" right="0.31496062992125984" top="0.39370078740157483" bottom="0.39370078740157483" header="0.31496062992125984" footer="0.31496062992125984"/>
      <printOptions horizontalCentered="1" verticalCentered="1"/>
      <pageSetup paperSize="9" scale="83" orientation="landscape" blackAndWhite="1" horizontalDpi="1200" verticalDpi="1200" r:id="rId1"/>
    </customSheetView>
    <customSheetView guid="{1615BAB0-B4BA-46C9-BD31-F141C80DF499}" scale="90" fitToPage="1">
      <selection activeCell="H51" sqref="H51"/>
      <pageMargins left="0.31496062992125984" right="0.31496062992125984" top="0.39370078740157483" bottom="0.39370078740157483" header="0.31496062992125984" footer="0.31496062992125984"/>
      <printOptions horizontalCentered="1" verticalCentered="1"/>
      <pageSetup paperSize="9" scale="83" orientation="landscape" blackAndWhite="1" horizontalDpi="1200" verticalDpi="1200" r:id="rId2"/>
    </customSheetView>
  </customSheetViews>
  <mergeCells count="6">
    <mergeCell ref="M24:R25"/>
    <mergeCell ref="B2:E13"/>
    <mergeCell ref="O2:P8"/>
    <mergeCell ref="K4:N4"/>
    <mergeCell ref="K5:N5"/>
    <mergeCell ref="G12:J12"/>
  </mergeCells>
  <hyperlinks>
    <hyperlink ref="L11" r:id="rId3"/>
    <hyperlink ref="D24" location="Info!N1" tooltip="RBC - Ralf Beinbrecht Consulting" display="Cockpit"/>
    <hyperlink ref="D26" location="'Was koste ich als Arbeitnehmer'!C10" tooltip="Was koste ich als Arbeitnehmer " display="Was koste ich als Arbeitnehmen "/>
    <hyperlink ref="D28" location="'Welcher Preis ist realistisch'!C10" tooltip="Welcher Preis ist realistisch " display="Welcher Preis ist realistisch "/>
    <hyperlink ref="D30" location="Sozialversicherungsinfo!A10" display="Sozialversicherungsinfo (Rechenbeispiel)"/>
  </hyperlinks>
  <printOptions horizontalCentered="1" verticalCentered="1"/>
  <pageMargins left="0.31496062992125984" right="0.31496062992125984" top="0.39370078740157483" bottom="0.39370078740157483" header="0.31496062992125984" footer="0.31496062992125984"/>
  <pageSetup paperSize="9" scale="83" orientation="landscape" blackAndWhite="1" horizontalDpi="1200" verticalDpi="1200"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V127"/>
  <sheetViews>
    <sheetView tabSelected="1" zoomScale="80" zoomScaleNormal="80" workbookViewId="0">
      <selection activeCell="O24" sqref="O24"/>
    </sheetView>
  </sheetViews>
  <sheetFormatPr baseColWidth="10" defaultRowHeight="15" x14ac:dyDescent="0.25"/>
  <cols>
    <col min="1" max="1" width="1.42578125" style="3" customWidth="1"/>
    <col min="2" max="5" width="11.42578125" style="3"/>
    <col min="6" max="6" width="12.28515625" style="3" bestFit="1" customWidth="1"/>
    <col min="7" max="7" width="11.42578125" style="3"/>
    <col min="8" max="8" width="16" style="3" bestFit="1" customWidth="1"/>
    <col min="9" max="9" width="11.42578125" style="3"/>
    <col min="10" max="10" width="20.140625" style="3" bestFit="1" customWidth="1"/>
    <col min="11" max="11" width="13.85546875" style="3" bestFit="1" customWidth="1"/>
    <col min="12" max="12" width="10.7109375" style="3" bestFit="1" customWidth="1"/>
    <col min="13" max="14" width="11.42578125" style="3"/>
    <col min="15" max="16" width="12.85546875" style="3" bestFit="1" customWidth="1"/>
    <col min="17" max="18" width="11.42578125" style="3"/>
    <col min="19" max="19" width="12.85546875" style="3" bestFit="1" customWidth="1"/>
    <col min="20" max="20" width="2.85546875" style="3" customWidth="1"/>
    <col min="21" max="21" width="9.85546875" style="3" customWidth="1"/>
    <col min="22" max="23" width="10" style="3" customWidth="1"/>
    <col min="24" max="16384" width="11.42578125" style="3"/>
  </cols>
  <sheetData>
    <row r="1" spans="1:256" ht="15" customHeight="1" x14ac:dyDescent="0.25">
      <c r="A1" s="1"/>
      <c r="B1" s="248" t="s">
        <v>110</v>
      </c>
      <c r="C1" s="248"/>
      <c r="D1" s="248"/>
      <c r="E1" s="248"/>
      <c r="F1" s="248"/>
      <c r="G1" s="248"/>
      <c r="H1" s="248"/>
      <c r="I1" s="248"/>
      <c r="J1" s="248"/>
      <c r="K1" s="248"/>
      <c r="L1" s="248"/>
      <c r="M1" s="248"/>
      <c r="N1" s="248"/>
      <c r="O1" s="248"/>
      <c r="P1" s="248"/>
      <c r="Q1" s="248"/>
      <c r="R1" s="248"/>
      <c r="S1" s="248"/>
      <c r="T1" s="2"/>
      <c r="U1" s="2"/>
      <c r="V1" s="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15" customHeight="1" x14ac:dyDescent="0.25">
      <c r="A2" s="1"/>
      <c r="B2" s="248"/>
      <c r="C2" s="248"/>
      <c r="D2" s="248"/>
      <c r="E2" s="248"/>
      <c r="F2" s="248"/>
      <c r="G2" s="248"/>
      <c r="H2" s="248"/>
      <c r="I2" s="248"/>
      <c r="J2" s="248"/>
      <c r="K2" s="248"/>
      <c r="L2" s="248"/>
      <c r="M2" s="248"/>
      <c r="N2" s="248"/>
      <c r="O2" s="248"/>
      <c r="P2" s="248"/>
      <c r="Q2" s="248"/>
      <c r="R2" s="248"/>
      <c r="S2" s="248"/>
      <c r="T2" s="2"/>
      <c r="U2" s="2"/>
      <c r="V2" s="2"/>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15" customHeight="1" x14ac:dyDescent="0.25">
      <c r="A3" s="1"/>
      <c r="B3" s="249"/>
      <c r="C3" s="249"/>
      <c r="D3" s="249"/>
      <c r="E3" s="249"/>
      <c r="F3" s="249"/>
      <c r="G3" s="249"/>
      <c r="H3" s="249"/>
      <c r="I3" s="249"/>
      <c r="J3" s="249"/>
      <c r="K3" s="249"/>
      <c r="L3" s="249"/>
      <c r="M3" s="249"/>
      <c r="N3" s="249"/>
      <c r="O3" s="249"/>
      <c r="P3" s="249"/>
      <c r="Q3" s="249"/>
      <c r="R3" s="249"/>
      <c r="S3" s="249"/>
      <c r="T3" s="2"/>
      <c r="U3" s="2"/>
      <c r="V3" s="2"/>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x14ac:dyDescent="0.25">
      <c r="A4" s="1"/>
      <c r="B4" s="250" t="s">
        <v>117</v>
      </c>
      <c r="C4" s="251"/>
      <c r="D4" s="251"/>
      <c r="E4" s="251"/>
      <c r="F4" s="251"/>
      <c r="G4" s="251"/>
      <c r="H4" s="251"/>
      <c r="I4" s="251"/>
      <c r="J4" s="251"/>
      <c r="K4" s="254">
        <f>K7/L4</f>
        <v>3750</v>
      </c>
      <c r="L4" s="256">
        <v>12</v>
      </c>
      <c r="M4" s="258" t="s">
        <v>0</v>
      </c>
      <c r="N4" s="259"/>
      <c r="O4" s="259"/>
      <c r="P4" s="259"/>
      <c r="Q4" s="4"/>
      <c r="R4" s="4"/>
      <c r="S4" s="5"/>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x14ac:dyDescent="0.25">
      <c r="A5" s="1"/>
      <c r="B5" s="252"/>
      <c r="C5" s="253"/>
      <c r="D5" s="253"/>
      <c r="E5" s="253"/>
      <c r="F5" s="253"/>
      <c r="G5" s="253"/>
      <c r="H5" s="253"/>
      <c r="I5" s="253"/>
      <c r="J5" s="253"/>
      <c r="K5" s="255"/>
      <c r="L5" s="257"/>
      <c r="M5" s="260"/>
      <c r="N5" s="261"/>
      <c r="O5" s="261"/>
      <c r="P5" s="261"/>
      <c r="Q5" s="6"/>
      <c r="R5" s="6"/>
      <c r="S5" s="7"/>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1" customFormat="1" ht="3" customHeight="1" x14ac:dyDescent="0.25">
      <c r="B6" s="8"/>
      <c r="C6" s="9"/>
      <c r="D6" s="9"/>
      <c r="E6" s="9"/>
      <c r="F6" s="9"/>
      <c r="G6" s="9"/>
      <c r="H6" s="9"/>
      <c r="I6" s="9"/>
      <c r="J6" s="9"/>
      <c r="K6" s="247"/>
      <c r="L6" s="247"/>
      <c r="M6" s="10"/>
      <c r="N6" s="11"/>
      <c r="O6" s="11"/>
      <c r="P6" s="11"/>
      <c r="Q6" s="11"/>
      <c r="R6" s="11"/>
      <c r="S6" s="12"/>
      <c r="T6" s="11"/>
      <c r="U6" s="11"/>
      <c r="V6" s="12"/>
    </row>
    <row r="7" spans="1:256" x14ac:dyDescent="0.25">
      <c r="A7" s="1"/>
      <c r="B7" s="13" t="s">
        <v>1</v>
      </c>
      <c r="C7" s="14"/>
      <c r="D7" s="14"/>
      <c r="E7" s="14"/>
      <c r="F7" s="14"/>
      <c r="G7" s="14"/>
      <c r="H7" s="14"/>
      <c r="I7" s="14"/>
      <c r="J7" s="15"/>
      <c r="K7" s="195">
        <v>45000</v>
      </c>
      <c r="L7" s="16"/>
      <c r="M7" s="17" t="s">
        <v>2</v>
      </c>
      <c r="N7" s="6"/>
      <c r="O7" s="6"/>
      <c r="P7" s="6"/>
      <c r="Q7" s="6"/>
      <c r="R7" s="6"/>
      <c r="S7" s="7"/>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x14ac:dyDescent="0.25">
      <c r="A8" s="1"/>
      <c r="B8" s="18" t="s">
        <v>151</v>
      </c>
      <c r="C8" s="19"/>
      <c r="D8" s="19"/>
      <c r="E8" s="19"/>
      <c r="F8" s="19"/>
      <c r="G8" s="19"/>
      <c r="H8" s="19"/>
      <c r="I8" s="19"/>
      <c r="J8" s="20"/>
      <c r="K8" s="196">
        <v>936</v>
      </c>
      <c r="L8" s="21"/>
      <c r="M8" s="6"/>
      <c r="N8" s="6"/>
      <c r="O8" s="6"/>
      <c r="P8" s="6"/>
      <c r="Q8" s="6"/>
      <c r="R8" s="6"/>
      <c r="S8" s="7"/>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x14ac:dyDescent="0.25">
      <c r="A9" s="1"/>
      <c r="B9" s="18" t="s">
        <v>3</v>
      </c>
      <c r="C9" s="19"/>
      <c r="D9" s="19"/>
      <c r="E9" s="19"/>
      <c r="F9" s="19"/>
      <c r="G9" s="19"/>
      <c r="H9" s="19"/>
      <c r="I9" s="19"/>
      <c r="J9" s="20"/>
      <c r="K9" s="22">
        <f>L9*K4</f>
        <v>2250</v>
      </c>
      <c r="L9" s="197">
        <v>0.6</v>
      </c>
      <c r="M9" s="6" t="s">
        <v>4</v>
      </c>
      <c r="N9" s="6"/>
      <c r="O9" s="6"/>
      <c r="P9" s="6"/>
      <c r="Q9" s="6"/>
      <c r="R9" s="6"/>
      <c r="S9" s="7"/>
      <c r="T9" s="1"/>
      <c r="U9" s="269" t="s">
        <v>5</v>
      </c>
      <c r="V9" s="270"/>
      <c r="W9" s="270"/>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x14ac:dyDescent="0.25">
      <c r="A10" s="1"/>
      <c r="B10" s="18" t="s">
        <v>6</v>
      </c>
      <c r="C10" s="19"/>
      <c r="D10" s="19"/>
      <c r="E10" s="19"/>
      <c r="F10" s="19"/>
      <c r="G10" s="19"/>
      <c r="H10" s="19"/>
      <c r="I10" s="19"/>
      <c r="J10" s="20"/>
      <c r="K10" s="22">
        <f>L10*K4</f>
        <v>2250</v>
      </c>
      <c r="L10" s="197">
        <v>0.6</v>
      </c>
      <c r="M10" s="6" t="s">
        <v>4</v>
      </c>
      <c r="N10" s="6"/>
      <c r="O10" s="6"/>
      <c r="P10" s="6"/>
      <c r="Q10" s="23"/>
      <c r="R10" s="6"/>
      <c r="S10" s="7"/>
      <c r="T10" s="1"/>
      <c r="U10" s="270"/>
      <c r="V10" s="270"/>
      <c r="W10" s="270"/>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x14ac:dyDescent="0.25">
      <c r="A11" s="1"/>
      <c r="B11" s="18" t="s">
        <v>7</v>
      </c>
      <c r="C11" s="19"/>
      <c r="D11" s="19"/>
      <c r="E11" s="19"/>
      <c r="F11" s="19"/>
      <c r="G11" s="19"/>
      <c r="H11" s="19"/>
      <c r="I11" s="19"/>
      <c r="J11" s="20"/>
      <c r="K11" s="22">
        <f>L11*K7</f>
        <v>0</v>
      </c>
      <c r="L11" s="197">
        <v>0</v>
      </c>
      <c r="M11" s="6" t="s">
        <v>8</v>
      </c>
      <c r="N11" s="6"/>
      <c r="O11" s="6"/>
      <c r="P11" s="6"/>
      <c r="Q11" s="6"/>
      <c r="R11" s="6"/>
      <c r="S11" s="7"/>
      <c r="T11" s="1"/>
      <c r="U11" s="270"/>
      <c r="V11" s="270"/>
      <c r="W11" s="270"/>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x14ac:dyDescent="0.25">
      <c r="A12" s="1"/>
      <c r="B12" s="24" t="s">
        <v>9</v>
      </c>
      <c r="C12" s="25"/>
      <c r="D12" s="25"/>
      <c r="E12" s="25"/>
      <c r="F12" s="25"/>
      <c r="G12" s="25"/>
      <c r="H12" s="25"/>
      <c r="I12" s="25"/>
      <c r="J12" s="26"/>
      <c r="K12" s="198"/>
      <c r="L12" s="27"/>
      <c r="M12" s="6" t="s">
        <v>10</v>
      </c>
      <c r="N12" s="6"/>
      <c r="O12" s="6"/>
      <c r="P12" s="6"/>
      <c r="Q12" s="23"/>
      <c r="R12" s="6"/>
      <c r="S12" s="7"/>
      <c r="T12" s="1"/>
      <c r="U12" s="270"/>
      <c r="V12" s="270"/>
      <c r="W12" s="270"/>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x14ac:dyDescent="0.25">
      <c r="A13" s="1"/>
      <c r="B13" s="13" t="s">
        <v>11</v>
      </c>
      <c r="C13" s="14"/>
      <c r="D13" s="14"/>
      <c r="E13" s="14"/>
      <c r="F13" s="14"/>
      <c r="G13" s="14"/>
      <c r="H13" s="14"/>
      <c r="I13" s="14"/>
      <c r="J13" s="15"/>
      <c r="K13" s="199">
        <v>0</v>
      </c>
      <c r="L13" s="28"/>
      <c r="M13" s="6"/>
      <c r="N13" s="6"/>
      <c r="O13" s="6"/>
      <c r="P13" s="6"/>
      <c r="Q13" s="6"/>
      <c r="R13" s="6"/>
      <c r="S13" s="7"/>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1" customFormat="1" ht="3" customHeight="1" x14ac:dyDescent="0.25">
      <c r="B14" s="29"/>
      <c r="C14" s="11"/>
      <c r="D14" s="11"/>
      <c r="E14" s="11"/>
      <c r="F14" s="11"/>
      <c r="G14" s="11"/>
      <c r="H14" s="11"/>
      <c r="I14" s="11"/>
      <c r="J14" s="11"/>
      <c r="K14" s="271"/>
      <c r="L14" s="271"/>
      <c r="M14" s="11"/>
      <c r="N14" s="11"/>
      <c r="O14" s="11"/>
      <c r="P14" s="11"/>
      <c r="Q14" s="11"/>
      <c r="R14" s="11"/>
      <c r="S14" s="12"/>
      <c r="T14" s="11"/>
      <c r="U14" s="11"/>
      <c r="V14" s="12"/>
    </row>
    <row r="15" spans="1:256" ht="15" customHeight="1" x14ac:dyDescent="0.25">
      <c r="A15" s="1"/>
      <c r="B15" s="272" t="s">
        <v>118</v>
      </c>
      <c r="C15" s="273"/>
      <c r="D15" s="273"/>
      <c r="E15" s="273"/>
      <c r="F15" s="273"/>
      <c r="G15" s="273"/>
      <c r="H15" s="273"/>
      <c r="I15" s="273"/>
      <c r="J15" s="274"/>
      <c r="K15" s="275">
        <f>L15*K7</f>
        <v>7200</v>
      </c>
      <c r="L15" s="276">
        <v>0.16</v>
      </c>
      <c r="M15" s="277" t="s">
        <v>12</v>
      </c>
      <c r="N15" s="278"/>
      <c r="O15" s="278"/>
      <c r="P15" s="6"/>
      <c r="Q15" s="6"/>
      <c r="R15" s="6"/>
      <c r="S15" s="7"/>
      <c r="T15" s="1"/>
      <c r="U15" s="283" t="s">
        <v>152</v>
      </c>
      <c r="V15" s="283"/>
      <c r="W15" s="28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15" customHeight="1" x14ac:dyDescent="0.25">
      <c r="A16" s="1"/>
      <c r="B16" s="30" t="s">
        <v>119</v>
      </c>
      <c r="C16" s="31"/>
      <c r="D16" s="31"/>
      <c r="E16" s="31"/>
      <c r="F16" s="31"/>
      <c r="G16" s="31"/>
      <c r="H16" s="31"/>
      <c r="I16" s="31"/>
      <c r="J16" s="32"/>
      <c r="K16" s="275"/>
      <c r="L16" s="276"/>
      <c r="M16" s="277"/>
      <c r="N16" s="278"/>
      <c r="O16" s="278"/>
      <c r="P16" s="6"/>
      <c r="Q16" s="6"/>
      <c r="R16" s="6"/>
      <c r="S16" s="7"/>
      <c r="T16" s="1"/>
      <c r="U16" s="283"/>
      <c r="V16" s="283"/>
      <c r="W16" s="28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ht="15" customHeight="1" x14ac:dyDescent="0.25">
      <c r="A17" s="1"/>
      <c r="B17" s="30" t="s">
        <v>13</v>
      </c>
      <c r="C17" s="31"/>
      <c r="D17" s="31"/>
      <c r="E17" s="31"/>
      <c r="F17" s="31"/>
      <c r="G17" s="31"/>
      <c r="H17" s="31"/>
      <c r="I17" s="31"/>
      <c r="J17" s="32"/>
      <c r="K17" s="275"/>
      <c r="L17" s="276"/>
      <c r="M17" s="277"/>
      <c r="N17" s="278"/>
      <c r="O17" s="278"/>
      <c r="P17" s="6"/>
      <c r="Q17" s="6"/>
      <c r="R17" s="6"/>
      <c r="S17" s="7"/>
      <c r="T17" s="1"/>
      <c r="U17" s="283"/>
      <c r="V17" s="283"/>
      <c r="W17" s="283"/>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ht="15" customHeight="1" x14ac:dyDescent="0.25">
      <c r="A18" s="1"/>
      <c r="B18" s="30" t="s">
        <v>120</v>
      </c>
      <c r="C18" s="31"/>
      <c r="D18" s="31"/>
      <c r="E18" s="31"/>
      <c r="F18" s="31"/>
      <c r="G18" s="31"/>
      <c r="H18" s="31"/>
      <c r="I18" s="31"/>
      <c r="J18" s="32"/>
      <c r="K18" s="275"/>
      <c r="L18" s="276"/>
      <c r="M18" s="277"/>
      <c r="N18" s="278"/>
      <c r="O18" s="278"/>
      <c r="P18" s="6"/>
      <c r="Q18" s="6"/>
      <c r="R18" s="6"/>
      <c r="S18" s="7"/>
      <c r="T18" s="1"/>
      <c r="U18" s="283"/>
      <c r="V18" s="283"/>
      <c r="W18" s="283"/>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1" customFormat="1" ht="3" customHeight="1" x14ac:dyDescent="0.25">
      <c r="B19" s="33"/>
      <c r="C19" s="34"/>
      <c r="D19" s="34"/>
      <c r="E19" s="34"/>
      <c r="F19" s="34"/>
      <c r="G19" s="34"/>
      <c r="H19" s="34"/>
      <c r="I19" s="34"/>
      <c r="J19" s="34"/>
      <c r="K19" s="284"/>
      <c r="L19" s="284"/>
      <c r="M19" s="35"/>
      <c r="N19" s="35"/>
      <c r="O19" s="35"/>
      <c r="P19" s="11"/>
      <c r="Q19" s="11"/>
      <c r="R19" s="11"/>
      <c r="S19" s="12"/>
      <c r="T19" s="11"/>
      <c r="U19" s="283"/>
      <c r="V19" s="283"/>
      <c r="W19" s="283"/>
    </row>
    <row r="20" spans="1:256" ht="15" customHeight="1" x14ac:dyDescent="0.25">
      <c r="A20" s="1"/>
      <c r="B20" s="18" t="s">
        <v>14</v>
      </c>
      <c r="C20" s="19"/>
      <c r="D20" s="19"/>
      <c r="E20" s="19"/>
      <c r="F20" s="19"/>
      <c r="G20" s="19"/>
      <c r="H20" s="19"/>
      <c r="I20" s="19"/>
      <c r="J20" s="20"/>
      <c r="K20" s="267">
        <f>(K7/1.37)*L20</f>
        <v>8540.1459854014593</v>
      </c>
      <c r="L20" s="265">
        <v>0.26</v>
      </c>
      <c r="M20" s="207" t="s">
        <v>148</v>
      </c>
      <c r="N20" s="4"/>
      <c r="O20" s="4"/>
      <c r="P20" s="4"/>
      <c r="Q20" s="4"/>
      <c r="R20" s="4"/>
      <c r="S20" s="4"/>
      <c r="T20" s="1"/>
      <c r="U20" s="283"/>
      <c r="V20" s="283"/>
      <c r="W20" s="283"/>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ht="15" customHeight="1" thickBot="1" x14ac:dyDescent="0.3">
      <c r="A21" s="1"/>
      <c r="B21" s="18"/>
      <c r="C21" s="19"/>
      <c r="D21" s="19"/>
      <c r="E21" s="19"/>
      <c r="F21" s="19"/>
      <c r="G21" s="19"/>
      <c r="H21" s="19"/>
      <c r="I21" s="19"/>
      <c r="J21" s="20"/>
      <c r="K21" s="268"/>
      <c r="L21" s="266"/>
      <c r="M21" s="208"/>
      <c r="N21" s="211"/>
      <c r="O21" s="211" t="s">
        <v>163</v>
      </c>
      <c r="P21" s="211"/>
      <c r="Q21" s="212" t="s">
        <v>162</v>
      </c>
      <c r="R21" s="209"/>
      <c r="S21" s="210">
        <f>Sozialversicherungsinfo!C39</f>
        <v>9521.8649999999998</v>
      </c>
      <c r="T21" s="1"/>
      <c r="U21" s="283"/>
      <c r="V21" s="283"/>
      <c r="W21" s="283"/>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ht="15" customHeight="1" x14ac:dyDescent="0.25">
      <c r="A22" s="1"/>
      <c r="B22" s="30" t="s">
        <v>15</v>
      </c>
      <c r="C22" s="31"/>
      <c r="D22" s="31"/>
      <c r="E22" s="31"/>
      <c r="F22" s="31"/>
      <c r="G22" s="31"/>
      <c r="H22" s="31"/>
      <c r="I22" s="31"/>
      <c r="J22" s="32"/>
      <c r="K22" s="36">
        <f>L22*K7</f>
        <v>0</v>
      </c>
      <c r="L22" s="200">
        <v>0</v>
      </c>
      <c r="M22" s="19" t="s">
        <v>16</v>
      </c>
      <c r="N22" s="6"/>
      <c r="O22" s="6"/>
      <c r="P22" s="6"/>
      <c r="Q22" s="6"/>
      <c r="R22" s="6"/>
      <c r="S22" s="7"/>
      <c r="T22" s="1"/>
      <c r="U22" s="283"/>
      <c r="V22" s="283"/>
      <c r="W22" s="283"/>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ht="15" customHeight="1" x14ac:dyDescent="0.25">
      <c r="A23" s="1"/>
      <c r="B23" s="30" t="s">
        <v>17</v>
      </c>
      <c r="C23" s="31"/>
      <c r="D23" s="31"/>
      <c r="E23" s="31"/>
      <c r="F23" s="31"/>
      <c r="G23" s="31"/>
      <c r="H23" s="31"/>
      <c r="I23" s="31"/>
      <c r="J23" s="32"/>
      <c r="K23" s="36">
        <f>L23*K7</f>
        <v>1350</v>
      </c>
      <c r="L23" s="200">
        <v>0.03</v>
      </c>
      <c r="M23" s="19" t="s">
        <v>16</v>
      </c>
      <c r="N23" s="6"/>
      <c r="O23" s="6"/>
      <c r="P23" s="6"/>
      <c r="Q23" s="6"/>
      <c r="R23" s="6"/>
      <c r="S23" s="7"/>
      <c r="T23" s="1"/>
      <c r="U23" s="283"/>
      <c r="V23" s="283"/>
      <c r="W23" s="283"/>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ht="6" customHeight="1" x14ac:dyDescent="0.25">
      <c r="A24" s="1"/>
      <c r="B24" s="30"/>
      <c r="C24" s="31"/>
      <c r="D24" s="31"/>
      <c r="E24" s="31"/>
      <c r="F24" s="31"/>
      <c r="G24" s="31"/>
      <c r="H24" s="31"/>
      <c r="I24" s="31"/>
      <c r="J24" s="32"/>
      <c r="K24" s="36"/>
      <c r="L24" s="200"/>
      <c r="M24" s="19"/>
      <c r="N24" s="6"/>
      <c r="O24" s="6"/>
      <c r="P24" s="6"/>
      <c r="Q24" s="6"/>
      <c r="R24" s="6"/>
      <c r="S24" s="7"/>
      <c r="T24" s="1"/>
      <c r="U24" s="283"/>
      <c r="V24" s="283"/>
      <c r="W24" s="283"/>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ht="15" customHeight="1" x14ac:dyDescent="0.25">
      <c r="A25" s="1"/>
      <c r="B25" s="18" t="s">
        <v>18</v>
      </c>
      <c r="C25" s="19"/>
      <c r="D25" s="19"/>
      <c r="E25" s="19"/>
      <c r="F25" s="19"/>
      <c r="G25" s="19"/>
      <c r="H25" s="19"/>
      <c r="I25" s="19"/>
      <c r="J25" s="20"/>
      <c r="K25" s="36">
        <f>K7*L25</f>
        <v>2250</v>
      </c>
      <c r="L25" s="200">
        <v>0.05</v>
      </c>
      <c r="M25" s="19"/>
      <c r="N25" s="6"/>
      <c r="O25" s="6"/>
      <c r="P25" s="6"/>
      <c r="Q25" s="6"/>
      <c r="R25" s="6"/>
      <c r="S25" s="7"/>
      <c r="T25" s="1"/>
      <c r="U25" s="283"/>
      <c r="V25" s="283"/>
      <c r="W25" s="283"/>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ht="15" customHeight="1" x14ac:dyDescent="0.25">
      <c r="A26" s="1"/>
      <c r="B26" s="18" t="s">
        <v>19</v>
      </c>
      <c r="C26" s="19"/>
      <c r="D26" s="19"/>
      <c r="E26" s="19"/>
      <c r="F26" s="19"/>
      <c r="G26" s="19"/>
      <c r="H26" s="19"/>
      <c r="I26" s="19"/>
      <c r="J26" s="20"/>
      <c r="K26" s="36">
        <f>L26</f>
        <v>2500</v>
      </c>
      <c r="L26" s="201">
        <v>2500</v>
      </c>
      <c r="M26" s="19" t="s">
        <v>20</v>
      </c>
      <c r="N26" s="6"/>
      <c r="O26" s="6"/>
      <c r="P26" s="6"/>
      <c r="Q26" s="6"/>
      <c r="R26" s="6"/>
      <c r="S26" s="7"/>
      <c r="T26" s="1"/>
      <c r="U26" s="283"/>
      <c r="V26" s="283"/>
      <c r="W26" s="283"/>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ht="15" customHeight="1" x14ac:dyDescent="0.25">
      <c r="A27" s="1"/>
      <c r="B27" s="37" t="s">
        <v>21</v>
      </c>
      <c r="C27" s="19"/>
      <c r="D27" s="19"/>
      <c r="E27" s="19"/>
      <c r="F27" s="19"/>
      <c r="G27" s="19"/>
      <c r="H27" s="19"/>
      <c r="I27" s="19"/>
      <c r="J27" s="20"/>
      <c r="K27" s="36">
        <f>L27*12</f>
        <v>9600</v>
      </c>
      <c r="L27" s="201">
        <v>800</v>
      </c>
      <c r="M27" s="17" t="s">
        <v>22</v>
      </c>
      <c r="N27" s="6"/>
      <c r="O27" s="6"/>
      <c r="P27" s="6"/>
      <c r="Q27" s="6"/>
      <c r="R27" s="6"/>
      <c r="S27" s="7"/>
      <c r="T27" s="1"/>
      <c r="U27" s="283"/>
      <c r="V27" s="283"/>
      <c r="W27" s="283"/>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ht="15" customHeight="1" x14ac:dyDescent="0.25">
      <c r="A28" s="1"/>
      <c r="B28" s="37" t="s">
        <v>23</v>
      </c>
      <c r="C28" s="19"/>
      <c r="D28" s="19"/>
      <c r="E28" s="19"/>
      <c r="F28" s="19"/>
      <c r="G28" s="19"/>
      <c r="H28" s="19"/>
      <c r="I28" s="19"/>
      <c r="J28" s="20"/>
      <c r="K28" s="36">
        <f>L28*12</f>
        <v>1656</v>
      </c>
      <c r="L28" s="201">
        <v>138</v>
      </c>
      <c r="M28" s="17" t="s">
        <v>24</v>
      </c>
      <c r="N28" s="6"/>
      <c r="O28" s="6"/>
      <c r="P28" s="6"/>
      <c r="Q28" s="6"/>
      <c r="R28" s="6"/>
      <c r="S28" s="7"/>
      <c r="T28" s="1"/>
      <c r="U28" s="283"/>
      <c r="V28" s="283"/>
      <c r="W28" s="283"/>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ht="5.25" customHeight="1" x14ac:dyDescent="0.25">
      <c r="A29" s="1"/>
      <c r="B29" s="18"/>
      <c r="C29" s="19"/>
      <c r="D29" s="19"/>
      <c r="E29" s="19"/>
      <c r="F29" s="19"/>
      <c r="G29" s="19"/>
      <c r="H29" s="19"/>
      <c r="I29" s="19"/>
      <c r="J29" s="20"/>
      <c r="K29" s="36"/>
      <c r="L29" s="201"/>
      <c r="M29" s="17"/>
      <c r="N29" s="6"/>
      <c r="O29" s="6"/>
      <c r="P29" s="6"/>
      <c r="Q29" s="6"/>
      <c r="R29" s="6"/>
      <c r="S29" s="7"/>
      <c r="T29" s="1"/>
      <c r="U29" s="283"/>
      <c r="V29" s="283"/>
      <c r="W29" s="283"/>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ht="15" customHeight="1" x14ac:dyDescent="0.25">
      <c r="A30" s="1"/>
      <c r="B30" s="38" t="s">
        <v>25</v>
      </c>
      <c r="C30" s="17"/>
      <c r="D30" s="17"/>
      <c r="E30" s="17"/>
      <c r="F30" s="17"/>
      <c r="G30" s="17"/>
      <c r="H30" s="17"/>
      <c r="I30" s="17"/>
      <c r="J30" s="39"/>
      <c r="K30" s="36">
        <f>IF(L33=0,"",L30/L33)</f>
        <v>200</v>
      </c>
      <c r="L30" s="201">
        <v>800</v>
      </c>
      <c r="M30" s="17" t="s">
        <v>26</v>
      </c>
      <c r="N30" s="6"/>
      <c r="O30" s="6"/>
      <c r="P30" s="6"/>
      <c r="Q30" s="6"/>
      <c r="R30" s="6"/>
      <c r="S30" s="7"/>
      <c r="T30" s="1"/>
      <c r="U30" s="283"/>
      <c r="V30" s="283"/>
      <c r="W30" s="28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ht="15" customHeight="1" x14ac:dyDescent="0.25">
      <c r="A31" s="1"/>
      <c r="B31" s="38" t="s">
        <v>27</v>
      </c>
      <c r="C31" s="17"/>
      <c r="D31" s="17"/>
      <c r="E31" s="17"/>
      <c r="F31" s="17"/>
      <c r="G31" s="17"/>
      <c r="H31" s="17"/>
      <c r="I31" s="17"/>
      <c r="J31" s="39"/>
      <c r="K31" s="36">
        <f>IF(L33=0,"",L31/L33)</f>
        <v>750</v>
      </c>
      <c r="L31" s="201">
        <v>3000</v>
      </c>
      <c r="M31" s="17" t="s">
        <v>28</v>
      </c>
      <c r="N31" s="6"/>
      <c r="O31" s="6"/>
      <c r="P31" s="6"/>
      <c r="Q31" s="6"/>
      <c r="R31" s="6"/>
      <c r="S31" s="7"/>
      <c r="T31" s="1"/>
      <c r="U31" s="283"/>
      <c r="V31" s="283"/>
      <c r="W31" s="283"/>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ht="15" customHeight="1" x14ac:dyDescent="0.25">
      <c r="A32" s="1"/>
      <c r="B32" s="40" t="s">
        <v>121</v>
      </c>
      <c r="C32" s="17"/>
      <c r="D32" s="17"/>
      <c r="E32" s="17"/>
      <c r="F32" s="17"/>
      <c r="G32" s="17"/>
      <c r="H32" s="17"/>
      <c r="I32" s="17"/>
      <c r="J32" s="39"/>
      <c r="K32" s="36">
        <f>IF(L33=0,"",L32/L33)</f>
        <v>750</v>
      </c>
      <c r="L32" s="201">
        <v>3000</v>
      </c>
      <c r="M32" s="17" t="s">
        <v>28</v>
      </c>
      <c r="N32" s="6"/>
      <c r="O32" s="6"/>
      <c r="P32" s="6"/>
      <c r="Q32" s="6"/>
      <c r="R32" s="6"/>
      <c r="S32" s="7"/>
      <c r="T32" s="1"/>
      <c r="U32" s="283"/>
      <c r="V32" s="283"/>
      <c r="W32" s="283"/>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ht="15" customHeight="1" x14ac:dyDescent="0.25">
      <c r="A33" s="1"/>
      <c r="B33" s="40" t="s">
        <v>29</v>
      </c>
      <c r="C33" s="17"/>
      <c r="D33" s="17"/>
      <c r="E33" s="17"/>
      <c r="F33" s="17"/>
      <c r="G33" s="17"/>
      <c r="H33" s="17"/>
      <c r="I33" s="17"/>
      <c r="J33" s="39"/>
      <c r="K33" s="41"/>
      <c r="L33" s="202">
        <v>4</v>
      </c>
      <c r="M33" s="17" t="s">
        <v>30</v>
      </c>
      <c r="N33" s="6"/>
      <c r="O33" s="6"/>
      <c r="P33" s="6"/>
      <c r="Q33" s="6"/>
      <c r="R33" s="6"/>
      <c r="S33" s="7"/>
      <c r="T33" s="1"/>
      <c r="U33" s="283"/>
      <c r="V33" s="283"/>
      <c r="W33" s="283"/>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5.25" customHeight="1" x14ac:dyDescent="0.25">
      <c r="A34" s="1"/>
      <c r="B34" s="38"/>
      <c r="C34" s="17"/>
      <c r="D34" s="17"/>
      <c r="E34" s="17"/>
      <c r="F34" s="17"/>
      <c r="G34" s="17"/>
      <c r="H34" s="17"/>
      <c r="I34" s="17"/>
      <c r="J34" s="39"/>
      <c r="K34" s="41"/>
      <c r="L34" s="202"/>
      <c r="M34" s="17"/>
      <c r="N34" s="6"/>
      <c r="O34" s="6"/>
      <c r="P34" s="6"/>
      <c r="Q34" s="6"/>
      <c r="R34" s="6"/>
      <c r="S34" s="7"/>
      <c r="T34" s="1"/>
      <c r="U34" s="283"/>
      <c r="V34" s="283"/>
      <c r="W34" s="283"/>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ht="15" customHeight="1" x14ac:dyDescent="0.25">
      <c r="A35" s="1"/>
      <c r="B35" s="38" t="s">
        <v>31</v>
      </c>
      <c r="C35" s="17"/>
      <c r="D35" s="17"/>
      <c r="E35" s="17"/>
      <c r="F35" s="17"/>
      <c r="G35" s="17"/>
      <c r="H35" s="17"/>
      <c r="I35" s="17"/>
      <c r="J35" s="39"/>
      <c r="K35" s="36">
        <f>IF(L33=0,"",L35/L33)</f>
        <v>625</v>
      </c>
      <c r="L35" s="203">
        <v>2500</v>
      </c>
      <c r="M35" s="17"/>
      <c r="N35" s="6"/>
      <c r="O35" s="6"/>
      <c r="P35" s="6"/>
      <c r="Q35" s="6"/>
      <c r="R35" s="6"/>
      <c r="S35" s="7"/>
      <c r="T35" s="1"/>
      <c r="U35" s="283"/>
      <c r="V35" s="283"/>
      <c r="W35" s="283"/>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15" customHeight="1" x14ac:dyDescent="0.25">
      <c r="A36" s="1"/>
      <c r="B36" s="38" t="s">
        <v>32</v>
      </c>
      <c r="C36" s="17"/>
      <c r="D36" s="17"/>
      <c r="E36" s="17"/>
      <c r="F36" s="17"/>
      <c r="G36" s="17"/>
      <c r="H36" s="17"/>
      <c r="I36" s="17"/>
      <c r="J36" s="39"/>
      <c r="K36" s="41">
        <f>IF(L33=0,"",L36/L33)</f>
        <v>7.4999999999999997E-2</v>
      </c>
      <c r="L36" s="202">
        <v>0.3</v>
      </c>
      <c r="M36" s="17"/>
      <c r="N36" s="6"/>
      <c r="O36" s="6"/>
      <c r="P36" s="6"/>
      <c r="Q36" s="6"/>
      <c r="R36" s="6"/>
      <c r="S36" s="7"/>
      <c r="T36" s="1"/>
      <c r="U36" s="283"/>
      <c r="V36" s="283"/>
      <c r="W36" s="283"/>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15" customHeight="1" x14ac:dyDescent="0.25">
      <c r="A37" s="1"/>
      <c r="B37" s="38" t="s">
        <v>33</v>
      </c>
      <c r="C37" s="17"/>
      <c r="D37" s="17"/>
      <c r="E37" s="17"/>
      <c r="F37" s="17"/>
      <c r="G37" s="17"/>
      <c r="H37" s="17"/>
      <c r="I37" s="17"/>
      <c r="J37" s="39"/>
      <c r="K37" s="36">
        <f>L36*(K7+K20+K27)</f>
        <v>18942.043795620437</v>
      </c>
      <c r="L37" s="42"/>
      <c r="M37" s="17"/>
      <c r="N37" s="6"/>
      <c r="O37" s="6"/>
      <c r="P37" s="6"/>
      <c r="Q37" s="6"/>
      <c r="R37" s="6"/>
      <c r="S37" s="7"/>
      <c r="T37" s="1"/>
      <c r="U37" s="283"/>
      <c r="V37" s="283"/>
      <c r="W37" s="283"/>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ht="15" customHeight="1" x14ac:dyDescent="0.25">
      <c r="A38" s="1"/>
      <c r="B38" s="38" t="s">
        <v>34</v>
      </c>
      <c r="C38" s="17"/>
      <c r="D38" s="17"/>
      <c r="E38" s="17"/>
      <c r="F38" s="17"/>
      <c r="G38" s="17"/>
      <c r="H38" s="17"/>
      <c r="I38" s="17"/>
      <c r="J38" s="39"/>
      <c r="K38" s="36">
        <f>IF(L33=0,"",L38/L33)</f>
        <v>3750</v>
      </c>
      <c r="L38" s="43">
        <f>K4*L33</f>
        <v>15000</v>
      </c>
      <c r="M38" s="17" t="s">
        <v>35</v>
      </c>
      <c r="N38" s="6"/>
      <c r="O38" s="6"/>
      <c r="P38" s="6"/>
      <c r="Q38" s="6"/>
      <c r="R38" s="6"/>
      <c r="S38" s="7"/>
      <c r="T38" s="1"/>
      <c r="U38" s="283"/>
      <c r="V38" s="283"/>
      <c r="W38" s="283"/>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ht="15" customHeight="1" x14ac:dyDescent="0.25">
      <c r="A39" s="1"/>
      <c r="B39" s="262" t="s">
        <v>36</v>
      </c>
      <c r="C39" s="263"/>
      <c r="D39" s="263"/>
      <c r="E39" s="263"/>
      <c r="F39" s="263"/>
      <c r="G39" s="263"/>
      <c r="H39" s="263"/>
      <c r="I39" s="263"/>
      <c r="J39" s="264"/>
      <c r="K39" s="44">
        <f>SUM(K7:K38)</f>
        <v>108549.26478102189</v>
      </c>
      <c r="L39" s="45"/>
      <c r="M39" s="17"/>
      <c r="N39" s="6"/>
      <c r="O39" s="6"/>
      <c r="P39" s="6"/>
      <c r="Q39" s="6"/>
      <c r="R39" s="6"/>
      <c r="S39" s="7"/>
      <c r="T39" s="1"/>
      <c r="U39" s="283"/>
      <c r="V39" s="283"/>
      <c r="W39" s="283"/>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s="1" customFormat="1" ht="3.75" customHeight="1" x14ac:dyDescent="0.25">
      <c r="B40" s="46"/>
      <c r="C40" s="11"/>
      <c r="D40" s="11"/>
      <c r="E40" s="11"/>
      <c r="F40" s="11"/>
      <c r="G40" s="11"/>
      <c r="H40" s="11"/>
      <c r="I40" s="11"/>
      <c r="J40" s="11"/>
      <c r="K40" s="279"/>
      <c r="L40" s="279"/>
      <c r="M40" s="47"/>
      <c r="N40" s="11"/>
      <c r="O40" s="11"/>
      <c r="P40" s="11"/>
      <c r="Q40" s="11"/>
      <c r="R40" s="11"/>
      <c r="S40" s="12"/>
      <c r="T40" s="11"/>
      <c r="U40" s="283"/>
      <c r="V40" s="283"/>
      <c r="W40" s="283"/>
    </row>
    <row r="41" spans="1:256" ht="15" customHeight="1" x14ac:dyDescent="0.25">
      <c r="A41" s="1"/>
      <c r="B41" s="38" t="s">
        <v>37</v>
      </c>
      <c r="C41" s="17"/>
      <c r="D41" s="17"/>
      <c r="E41" s="17"/>
      <c r="F41" s="17"/>
      <c r="G41" s="17"/>
      <c r="H41" s="17"/>
      <c r="I41" s="17"/>
      <c r="J41" s="39"/>
      <c r="K41" s="48"/>
      <c r="L41" s="147">
        <v>261</v>
      </c>
      <c r="M41" s="17" t="s">
        <v>38</v>
      </c>
      <c r="N41" s="6"/>
      <c r="O41" s="6"/>
      <c r="P41" s="6"/>
      <c r="Q41" s="6"/>
      <c r="R41" s="6"/>
      <c r="S41" s="7"/>
      <c r="T41" s="1"/>
      <c r="U41" s="283"/>
      <c r="V41" s="283"/>
      <c r="W41" s="283"/>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ht="15" customHeight="1" x14ac:dyDescent="0.25">
      <c r="A42" s="1"/>
      <c r="B42" s="38" t="s">
        <v>39</v>
      </c>
      <c r="C42" s="17"/>
      <c r="D42" s="17"/>
      <c r="E42" s="17"/>
      <c r="F42" s="17"/>
      <c r="G42" s="17"/>
      <c r="H42" s="17"/>
      <c r="I42" s="17"/>
      <c r="J42" s="39"/>
      <c r="K42" s="147">
        <v>30</v>
      </c>
      <c r="L42" s="49"/>
      <c r="M42" s="17"/>
      <c r="N42" s="6"/>
      <c r="O42" s="6"/>
      <c r="P42" s="6"/>
      <c r="Q42" s="6"/>
      <c r="R42" s="6"/>
      <c r="S42" s="7"/>
      <c r="T42" s="1"/>
      <c r="U42" s="283"/>
      <c r="V42" s="283"/>
      <c r="W42" s="283"/>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1:256" ht="15" customHeight="1" x14ac:dyDescent="0.25">
      <c r="A43" s="1"/>
      <c r="B43" s="38" t="s">
        <v>40</v>
      </c>
      <c r="C43" s="17"/>
      <c r="D43" s="17"/>
      <c r="E43" s="17"/>
      <c r="F43" s="17"/>
      <c r="G43" s="17"/>
      <c r="H43" s="17"/>
      <c r="I43" s="17"/>
      <c r="J43" s="39"/>
      <c r="K43" s="147">
        <v>2</v>
      </c>
      <c r="L43" s="49"/>
      <c r="M43" s="17"/>
      <c r="N43" s="6"/>
      <c r="O43" s="6"/>
      <c r="P43" s="6"/>
      <c r="Q43" s="6"/>
      <c r="R43" s="6"/>
      <c r="S43" s="7"/>
      <c r="T43" s="1"/>
      <c r="U43" s="283"/>
      <c r="V43" s="283"/>
      <c r="W43" s="283"/>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pans="1:256" ht="15" customHeight="1" x14ac:dyDescent="0.25">
      <c r="A44" s="1"/>
      <c r="B44" s="38" t="s">
        <v>41</v>
      </c>
      <c r="C44" s="17"/>
      <c r="D44" s="17"/>
      <c r="E44" s="17"/>
      <c r="F44" s="17"/>
      <c r="G44" s="17"/>
      <c r="H44" s="17"/>
      <c r="I44" s="17"/>
      <c r="J44" s="39"/>
      <c r="K44" s="147">
        <v>10</v>
      </c>
      <c r="L44" s="49"/>
      <c r="M44" s="17" t="s">
        <v>42</v>
      </c>
      <c r="N44" s="6"/>
      <c r="O44" s="6"/>
      <c r="P44" s="6"/>
      <c r="Q44" s="6"/>
      <c r="R44" s="6"/>
      <c r="S44" s="7"/>
      <c r="T44" s="1"/>
      <c r="U44" s="283"/>
      <c r="V44" s="283"/>
      <c r="W44" s="283"/>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ht="15" customHeight="1" x14ac:dyDescent="0.25">
      <c r="A45" s="1"/>
      <c r="B45" s="38" t="s">
        <v>43</v>
      </c>
      <c r="C45" s="17"/>
      <c r="D45" s="17"/>
      <c r="E45" s="17"/>
      <c r="F45" s="17"/>
      <c r="G45" s="17"/>
      <c r="H45" s="17"/>
      <c r="I45" s="17"/>
      <c r="J45" s="39"/>
      <c r="K45" s="147">
        <v>2</v>
      </c>
      <c r="L45" s="49"/>
      <c r="M45" s="17"/>
      <c r="N45" s="6"/>
      <c r="O45" s="6"/>
      <c r="P45" s="6"/>
      <c r="Q45" s="6"/>
      <c r="R45" s="6"/>
      <c r="S45" s="7"/>
      <c r="T45" s="1"/>
      <c r="U45" s="283"/>
      <c r="V45" s="283"/>
      <c r="W45" s="283"/>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row>
    <row r="46" spans="1:256" ht="15" customHeight="1" x14ac:dyDescent="0.25">
      <c r="A46" s="1"/>
      <c r="B46" s="38" t="s">
        <v>44</v>
      </c>
      <c r="C46" s="17"/>
      <c r="D46" s="17"/>
      <c r="E46" s="17"/>
      <c r="F46" s="17"/>
      <c r="G46" s="17"/>
      <c r="H46" s="17"/>
      <c r="I46" s="17"/>
      <c r="J46" s="39"/>
      <c r="K46" s="147">
        <v>11</v>
      </c>
      <c r="L46" s="49"/>
      <c r="M46" s="17" t="s">
        <v>45</v>
      </c>
      <c r="N46" s="6"/>
      <c r="O46" s="6"/>
      <c r="P46" s="6"/>
      <c r="Q46" s="6"/>
      <c r="R46" s="6"/>
      <c r="S46" s="7"/>
      <c r="T46" s="1"/>
      <c r="U46" s="283"/>
      <c r="V46" s="283"/>
      <c r="W46" s="283"/>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row>
    <row r="47" spans="1:256" ht="15" customHeight="1" x14ac:dyDescent="0.25">
      <c r="A47" s="1"/>
      <c r="B47" s="38" t="s">
        <v>46</v>
      </c>
      <c r="C47" s="17"/>
      <c r="D47" s="17"/>
      <c r="E47" s="17"/>
      <c r="F47" s="17"/>
      <c r="G47" s="17"/>
      <c r="H47" s="17"/>
      <c r="I47" s="17"/>
      <c r="J47" s="39"/>
      <c r="K47" s="50">
        <f>52/L47</f>
        <v>13</v>
      </c>
      <c r="L47" s="204">
        <v>4</v>
      </c>
      <c r="M47" s="17" t="s">
        <v>47</v>
      </c>
      <c r="N47" s="6"/>
      <c r="O47" s="6"/>
      <c r="P47" s="6"/>
      <c r="Q47" s="6"/>
      <c r="R47" s="6"/>
      <c r="S47" s="7"/>
      <c r="T47" s="1"/>
      <c r="U47" s="283"/>
      <c r="V47" s="283"/>
      <c r="W47" s="283"/>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spans="1:256" ht="15" customHeight="1" x14ac:dyDescent="0.25">
      <c r="A48" s="1"/>
      <c r="B48" s="38" t="s">
        <v>48</v>
      </c>
      <c r="C48" s="17"/>
      <c r="D48" s="17"/>
      <c r="E48" s="17"/>
      <c r="F48" s="17"/>
      <c r="G48" s="17"/>
      <c r="H48" s="17"/>
      <c r="I48" s="17"/>
      <c r="J48" s="39"/>
      <c r="K48" s="50">
        <f>ROUNDUP((L41-SUM(K42:K47))*L48,0)</f>
        <v>10</v>
      </c>
      <c r="L48" s="205">
        <v>0.05</v>
      </c>
      <c r="M48" s="17" t="s">
        <v>49</v>
      </c>
      <c r="N48" s="6"/>
      <c r="O48" s="6"/>
      <c r="P48" s="6"/>
      <c r="Q48" s="6"/>
      <c r="R48" s="6"/>
      <c r="S48" s="7"/>
      <c r="T48" s="1"/>
      <c r="U48" s="283"/>
      <c r="V48" s="283"/>
      <c r="W48" s="283"/>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spans="1:256" s="1" customFormat="1" ht="3.75" customHeight="1" x14ac:dyDescent="0.25">
      <c r="B49" s="51"/>
      <c r="C49" s="11"/>
      <c r="D49" s="11"/>
      <c r="E49" s="11"/>
      <c r="F49" s="11"/>
      <c r="G49" s="11"/>
      <c r="H49" s="11"/>
      <c r="I49" s="11"/>
      <c r="J49" s="11"/>
      <c r="K49" s="280"/>
      <c r="L49" s="280"/>
      <c r="M49" s="47"/>
      <c r="N49" s="11"/>
      <c r="O49" s="11"/>
      <c r="P49" s="11"/>
      <c r="Q49" s="11"/>
      <c r="R49" s="11"/>
      <c r="S49" s="12"/>
      <c r="T49" s="11"/>
      <c r="U49" s="11"/>
      <c r="V49" s="12"/>
    </row>
    <row r="50" spans="1:256" ht="15" customHeight="1" x14ac:dyDescent="0.25">
      <c r="A50" s="1"/>
      <c r="B50" s="52" t="s">
        <v>50</v>
      </c>
      <c r="C50" s="53"/>
      <c r="D50" s="53"/>
      <c r="E50" s="53"/>
      <c r="F50" s="53"/>
      <c r="G50" s="53"/>
      <c r="H50" s="53"/>
      <c r="I50" s="53"/>
      <c r="J50" s="54"/>
      <c r="K50" s="142">
        <f>L41-SUM(K42:K48)</f>
        <v>183</v>
      </c>
      <c r="L50" s="281"/>
      <c r="M50" s="17"/>
      <c r="N50" s="6"/>
      <c r="O50" s="6"/>
      <c r="P50" s="6"/>
      <c r="Q50" s="6"/>
      <c r="R50" s="6"/>
      <c r="S50" s="7"/>
      <c r="T50" s="1"/>
      <c r="U50" s="143"/>
      <c r="V50" s="143"/>
      <c r="W50" s="143"/>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spans="1:256" ht="15" customHeight="1" x14ac:dyDescent="0.25">
      <c r="A51" s="1"/>
      <c r="B51" s="37" t="s">
        <v>51</v>
      </c>
      <c r="C51" s="55"/>
      <c r="D51" s="55"/>
      <c r="E51" s="55"/>
      <c r="F51" s="55"/>
      <c r="G51" s="55"/>
      <c r="H51" s="55"/>
      <c r="I51" s="55"/>
      <c r="J51" s="56"/>
      <c r="K51" s="57">
        <f>K50/52</f>
        <v>3.5192307692307692</v>
      </c>
      <c r="L51" s="281"/>
      <c r="M51" s="17"/>
      <c r="N51" s="6"/>
      <c r="O51" s="6"/>
      <c r="P51" s="6"/>
      <c r="Q51" s="6"/>
      <c r="R51" s="6"/>
      <c r="S51" s="7"/>
      <c r="T51" s="1"/>
      <c r="U51" s="143"/>
      <c r="V51" s="143"/>
      <c r="W51" s="143"/>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spans="1:256" ht="15" customHeight="1" x14ac:dyDescent="0.25">
      <c r="A52" s="1"/>
      <c r="B52" s="38"/>
      <c r="C52" s="6"/>
      <c r="D52" s="6"/>
      <c r="E52" s="6"/>
      <c r="F52" s="6"/>
      <c r="G52" s="6"/>
      <c r="H52" s="6"/>
      <c r="I52" s="6"/>
      <c r="J52" s="6"/>
      <c r="K52" s="58"/>
      <c r="L52" s="281"/>
      <c r="M52" s="17"/>
      <c r="N52" s="6"/>
      <c r="O52" s="6"/>
      <c r="P52" s="6"/>
      <c r="Q52" s="6"/>
      <c r="R52" s="6"/>
      <c r="S52" s="7"/>
      <c r="T52" s="1"/>
      <c r="U52" s="143"/>
      <c r="V52" s="143"/>
      <c r="W52" s="143"/>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row>
    <row r="53" spans="1:256" ht="15" customHeight="1" x14ac:dyDescent="0.25">
      <c r="A53" s="1"/>
      <c r="B53" s="13" t="s">
        <v>52</v>
      </c>
      <c r="C53" s="14"/>
      <c r="D53" s="14"/>
      <c r="E53" s="14"/>
      <c r="F53" s="14"/>
      <c r="G53" s="14"/>
      <c r="H53" s="14"/>
      <c r="I53" s="14"/>
      <c r="J53" s="15"/>
      <c r="K53" s="59">
        <f>(K39/K50)</f>
        <v>593.16538131705954</v>
      </c>
      <c r="L53" s="282"/>
      <c r="M53" s="17" t="s">
        <v>53</v>
      </c>
      <c r="N53" s="6"/>
      <c r="O53" s="6"/>
      <c r="P53" s="6"/>
      <c r="Q53" s="6"/>
      <c r="R53" s="6"/>
      <c r="S53" s="7"/>
      <c r="T53" s="1"/>
      <c r="U53" s="143"/>
      <c r="V53" s="143"/>
      <c r="W53" s="143"/>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row>
    <row r="54" spans="1:256" ht="15" customHeight="1" x14ac:dyDescent="0.25">
      <c r="A54" s="1"/>
      <c r="B54" s="38" t="s">
        <v>54</v>
      </c>
      <c r="C54" s="17"/>
      <c r="D54" s="17"/>
      <c r="E54" s="17"/>
      <c r="F54" s="17"/>
      <c r="G54" s="17"/>
      <c r="H54" s="17"/>
      <c r="I54" s="17"/>
      <c r="J54" s="39"/>
      <c r="K54" s="41">
        <f>IF(L54=0,"",K53/(L54/5))</f>
        <v>84.737911616722798</v>
      </c>
      <c r="L54" s="147">
        <v>35</v>
      </c>
      <c r="M54" s="17" t="s">
        <v>55</v>
      </c>
      <c r="N54" s="6"/>
      <c r="O54" s="6"/>
      <c r="P54" s="6"/>
      <c r="Q54" s="6"/>
      <c r="R54" s="6"/>
      <c r="S54" s="7"/>
      <c r="T54" s="1"/>
      <c r="U54" s="143"/>
      <c r="V54" s="143"/>
      <c r="W54" s="143"/>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row>
    <row r="55" spans="1:256" s="64" customFormat="1" ht="3" customHeight="1" x14ac:dyDescent="0.25">
      <c r="A55" s="1"/>
      <c r="B55" s="60"/>
      <c r="C55" s="61"/>
      <c r="D55" s="61"/>
      <c r="E55" s="61"/>
      <c r="F55" s="61"/>
      <c r="G55" s="61"/>
      <c r="H55" s="61"/>
      <c r="I55" s="61"/>
      <c r="J55" s="61"/>
      <c r="K55" s="61"/>
      <c r="L55" s="61"/>
      <c r="M55" s="61"/>
      <c r="N55" s="62"/>
      <c r="O55" s="62"/>
      <c r="P55" s="62"/>
      <c r="Q55" s="62"/>
      <c r="R55" s="62"/>
      <c r="S55" s="63"/>
      <c r="T55" s="11"/>
      <c r="U55" s="143"/>
      <c r="V55" s="143"/>
      <c r="W55" s="143"/>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row>
    <row r="56" spans="1:256" ht="15" customHeight="1" x14ac:dyDescent="0.25">
      <c r="A56" s="1"/>
      <c r="B56" s="65" t="s">
        <v>56</v>
      </c>
      <c r="C56" s="65"/>
      <c r="D56" s="65"/>
      <c r="E56" s="65"/>
      <c r="F56" s="65"/>
      <c r="G56" s="65"/>
      <c r="H56" s="65"/>
      <c r="I56" s="65"/>
      <c r="J56" s="65"/>
      <c r="K56" s="65"/>
      <c r="L56" s="65"/>
      <c r="M56" s="65"/>
      <c r="N56" s="1"/>
      <c r="O56" s="1"/>
      <c r="P56" s="1"/>
      <c r="Q56" s="1"/>
      <c r="R56" s="1"/>
      <c r="S56" s="1"/>
      <c r="T56" s="1"/>
      <c r="U56" s="143"/>
      <c r="V56" s="143"/>
      <c r="W56" s="143"/>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row>
    <row r="57" spans="1:256" ht="15" customHeight="1" x14ac:dyDescent="0.25">
      <c r="A57" s="1"/>
      <c r="B57" s="1"/>
      <c r="C57" s="1"/>
      <c r="D57" s="1"/>
      <c r="E57" s="1"/>
      <c r="F57" s="1"/>
      <c r="G57" s="1"/>
      <c r="H57" s="1"/>
      <c r="I57" s="1"/>
      <c r="J57" s="1"/>
      <c r="K57" s="1"/>
      <c r="L57" s="1"/>
      <c r="M57" s="1"/>
      <c r="N57" s="1"/>
      <c r="O57" s="1"/>
      <c r="P57" s="1"/>
      <c r="Q57" s="1"/>
      <c r="R57" s="1"/>
      <c r="S57" s="1"/>
      <c r="T57" s="1"/>
      <c r="U57" s="143"/>
      <c r="V57" s="143"/>
      <c r="W57" s="143"/>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row>
    <row r="58" spans="1:256" ht="15" customHeight="1" x14ac:dyDescent="0.25">
      <c r="A58" s="1"/>
      <c r="B58" s="1"/>
      <c r="C58" s="1"/>
      <c r="D58" s="1"/>
      <c r="E58" s="1"/>
      <c r="F58" s="1"/>
      <c r="G58" s="1"/>
      <c r="H58" s="1"/>
      <c r="I58" s="1"/>
      <c r="J58" s="1"/>
      <c r="K58" s="1"/>
      <c r="L58" s="1"/>
      <c r="M58" s="1"/>
      <c r="N58" s="1"/>
      <c r="O58" s="1"/>
      <c r="P58" s="1"/>
      <c r="Q58" s="1"/>
      <c r="R58" s="1"/>
      <c r="S58" s="1"/>
      <c r="T58" s="1"/>
      <c r="U58" s="143"/>
      <c r="V58" s="143"/>
      <c r="W58" s="143"/>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row>
    <row r="59" spans="1:256" ht="15" customHeight="1" x14ac:dyDescent="0.25">
      <c r="A59" s="1"/>
      <c r="B59" s="1"/>
      <c r="C59" s="1"/>
      <c r="D59" s="1"/>
      <c r="E59" s="1"/>
      <c r="F59" s="1"/>
      <c r="G59" s="1"/>
      <c r="H59" s="1"/>
      <c r="I59" s="1"/>
      <c r="J59" s="1"/>
      <c r="K59" s="1"/>
      <c r="L59" s="1"/>
      <c r="M59" s="1"/>
      <c r="N59" s="1"/>
      <c r="O59" s="1"/>
      <c r="P59" s="1"/>
      <c r="Q59" s="1"/>
      <c r="R59" s="1"/>
      <c r="S59" s="1"/>
      <c r="T59" s="1"/>
      <c r="U59" s="143"/>
      <c r="V59" s="143"/>
      <c r="W59" s="143"/>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row>
    <row r="60" spans="1:256" ht="15" customHeight="1" x14ac:dyDescent="0.25">
      <c r="A60" s="1"/>
      <c r="B60" s="1"/>
      <c r="C60" s="1"/>
      <c r="D60" s="1"/>
      <c r="E60" s="1"/>
      <c r="F60" s="1"/>
      <c r="G60" s="1"/>
      <c r="H60" s="1"/>
      <c r="I60" s="1"/>
      <c r="J60" s="1"/>
      <c r="K60" s="1"/>
      <c r="L60" s="1"/>
      <c r="M60" s="1"/>
      <c r="N60" s="1"/>
      <c r="O60" s="1"/>
      <c r="P60" s="1"/>
      <c r="Q60" s="1"/>
      <c r="R60" s="1"/>
      <c r="S60" s="1"/>
      <c r="T60" s="1"/>
      <c r="U60" s="143"/>
      <c r="V60" s="143"/>
      <c r="W60" s="143"/>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row>
    <row r="61" spans="1:256" ht="15" customHeight="1" x14ac:dyDescent="0.25">
      <c r="A61" s="1"/>
      <c r="B61" s="1"/>
      <c r="C61" s="1"/>
      <c r="D61" s="1"/>
      <c r="E61" s="1"/>
      <c r="F61" s="1"/>
      <c r="G61" s="1"/>
      <c r="H61" s="1"/>
      <c r="I61" s="1"/>
      <c r="J61" s="1"/>
      <c r="K61" s="1"/>
      <c r="L61" s="1"/>
      <c r="M61" s="1"/>
      <c r="N61" s="1"/>
      <c r="O61" s="1"/>
      <c r="P61" s="1"/>
      <c r="Q61" s="1"/>
      <c r="R61" s="1"/>
      <c r="S61" s="1"/>
      <c r="T61" s="1"/>
      <c r="U61" s="143"/>
      <c r="V61" s="143"/>
      <c r="W61" s="143"/>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row>
    <row r="62" spans="1:256" ht="15" customHeight="1" x14ac:dyDescent="0.25">
      <c r="A62" s="1"/>
      <c r="B62" s="1"/>
      <c r="C62" s="1"/>
      <c r="D62" s="1"/>
      <c r="E62" s="1"/>
      <c r="F62" s="1"/>
      <c r="G62" s="1"/>
      <c r="H62" s="1"/>
      <c r="I62" s="1"/>
      <c r="J62" s="1"/>
      <c r="K62" s="1"/>
      <c r="L62" s="1"/>
      <c r="M62" s="1"/>
      <c r="N62" s="1"/>
      <c r="O62" s="1"/>
      <c r="P62" s="1"/>
      <c r="Q62" s="1"/>
      <c r="R62" s="1"/>
      <c r="S62" s="1"/>
      <c r="T62" s="1"/>
      <c r="U62" s="143"/>
      <c r="V62" s="143"/>
      <c r="W62" s="143"/>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row>
    <row r="63" spans="1:256" ht="15" customHeight="1" x14ac:dyDescent="0.25">
      <c r="A63" s="1"/>
      <c r="B63" s="1"/>
      <c r="C63" s="1"/>
      <c r="D63" s="1"/>
      <c r="E63" s="1"/>
      <c r="F63" s="1"/>
      <c r="G63" s="1"/>
      <c r="H63" s="1"/>
      <c r="I63" s="1"/>
      <c r="J63" s="1"/>
      <c r="K63" s="1"/>
      <c r="L63" s="1"/>
      <c r="M63" s="1"/>
      <c r="N63" s="1"/>
      <c r="O63" s="1"/>
      <c r="P63" s="1"/>
      <c r="Q63" s="1"/>
      <c r="R63" s="1"/>
      <c r="S63" s="1"/>
      <c r="T63" s="1"/>
      <c r="U63" s="143"/>
      <c r="V63" s="143"/>
      <c r="W63" s="143"/>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row>
    <row r="64" spans="1:256" ht="15" customHeight="1" x14ac:dyDescent="0.25">
      <c r="A64" s="1"/>
      <c r="B64" s="1"/>
      <c r="C64" s="1"/>
      <c r="D64" s="1"/>
      <c r="E64" s="1"/>
      <c r="F64" s="1"/>
      <c r="G64" s="1"/>
      <c r="H64" s="1"/>
      <c r="I64" s="1"/>
      <c r="J64" s="1"/>
      <c r="K64" s="1"/>
      <c r="L64" s="1"/>
      <c r="M64" s="1"/>
      <c r="N64" s="1"/>
      <c r="O64" s="1"/>
      <c r="P64" s="1"/>
      <c r="Q64" s="1"/>
      <c r="R64" s="1"/>
      <c r="S64" s="1"/>
      <c r="T64" s="1"/>
      <c r="U64" s="143"/>
      <c r="V64" s="143"/>
      <c r="W64" s="143"/>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row>
    <row r="65" spans="1:25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row>
    <row r="66" spans="1:25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row>
    <row r="67" spans="1:25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row>
    <row r="68" spans="1:25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row>
    <row r="69" spans="1:25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row>
    <row r="70" spans="1:25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row>
    <row r="71" spans="1:25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row>
    <row r="72" spans="1:25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row>
    <row r="73" spans="1:25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row>
    <row r="74" spans="1:25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row>
    <row r="75" spans="1:25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row>
    <row r="76" spans="1:25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row>
    <row r="77" spans="1:25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row>
    <row r="78" spans="1:25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row>
    <row r="79" spans="1:25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row>
    <row r="80" spans="1:25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row>
    <row r="81" spans="1:25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row>
    <row r="82" spans="1:25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row>
    <row r="83" spans="1:25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row>
    <row r="84" spans="1:25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row>
    <row r="85" spans="1:25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row>
    <row r="86" spans="1:25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row>
    <row r="87" spans="1:25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row>
    <row r="88" spans="1:25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row>
    <row r="89" spans="1:25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row>
    <row r="90" spans="1:25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row>
    <row r="91" spans="1:25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row>
    <row r="92" spans="1:25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row>
    <row r="93" spans="1:25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row>
    <row r="94" spans="1:25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row>
    <row r="95" spans="1:25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row>
    <row r="96" spans="1:25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row>
    <row r="97" spans="1:25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row>
    <row r="98" spans="1:25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row>
    <row r="99" spans="1:25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row>
    <row r="100" spans="1:25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row>
    <row r="101" spans="1:25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row>
    <row r="102" spans="1:25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row>
    <row r="103" spans="1:25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row>
    <row r="104" spans="1:25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row>
    <row r="105" spans="1:25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row>
    <row r="106" spans="1:25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row>
    <row r="107" spans="1:25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row>
    <row r="108" spans="1:25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row>
    <row r="109" spans="1:25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row>
    <row r="110" spans="1:25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row>
    <row r="111" spans="1:25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row>
    <row r="112" spans="1:25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row>
    <row r="113" spans="1:25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row>
    <row r="114" spans="1:25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row>
    <row r="115" spans="1:25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row>
    <row r="116" spans="1:25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row>
    <row r="117" spans="1:25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row>
    <row r="118" spans="1:25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row>
    <row r="119" spans="1:25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row>
    <row r="120" spans="1:25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row>
    <row r="121" spans="1:25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row>
    <row r="122" spans="1:25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row>
    <row r="123" spans="1:25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row>
    <row r="124" spans="1:25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row>
    <row r="125" spans="1:25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row>
    <row r="126" spans="1:25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c r="IV126" s="1"/>
    </row>
    <row r="127" spans="1:25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row>
  </sheetData>
  <sheetProtection password="DC58" sheet="1" scenarios="1" formatCells="0" formatColumns="0" formatRows="0" insertColumns="0" insertRows="0" insertHyperlinks="0" deleteColumns="0" deleteRows="0" sort="0" autoFilter="0" pivotTables="0"/>
  <customSheetViews>
    <customSheetView guid="{A7FC6B3A-88A3-4125-AE95-7125DCE03454}" scale="80" fitToPage="1" topLeftCell="A20">
      <selection activeCell="B57" sqref="B57:S61"/>
      <pageMargins left="0.11811023622047245" right="0.11811023622047245" top="0.39370078740157483" bottom="0.39370078740157483" header="0.31496062992125984" footer="0.31496062992125984"/>
      <printOptions horizontalCentered="1" verticalCentered="1"/>
      <pageSetup paperSize="9" scale="71" orientation="landscape" horizontalDpi="1200" verticalDpi="1200" r:id="rId1"/>
    </customSheetView>
    <customSheetView guid="{1615BAB0-B4BA-46C9-BD31-F141C80DF499}" scale="80" fitToPage="1" topLeftCell="A22">
      <selection activeCell="H51" sqref="H51"/>
      <pageMargins left="0.11811023622047245" right="0.11811023622047245" top="0.39370078740157483" bottom="0.39370078740157483" header="0.31496062992125984" footer="0.31496062992125984"/>
      <printOptions horizontalCentered="1" verticalCentered="1"/>
      <pageSetup paperSize="9" scale="71" orientation="landscape" horizontalDpi="1200" verticalDpi="1200" r:id="rId2"/>
    </customSheetView>
  </customSheetViews>
  <mergeCells count="20">
    <mergeCell ref="K40:L40"/>
    <mergeCell ref="K49:L49"/>
    <mergeCell ref="L50:L53"/>
    <mergeCell ref="U15:W48"/>
    <mergeCell ref="K19:L19"/>
    <mergeCell ref="B39:J39"/>
    <mergeCell ref="L20:L21"/>
    <mergeCell ref="K20:K21"/>
    <mergeCell ref="U9:W12"/>
    <mergeCell ref="K14:L14"/>
    <mergeCell ref="B15:J15"/>
    <mergeCell ref="K15:K18"/>
    <mergeCell ref="L15:L18"/>
    <mergeCell ref="M15:O18"/>
    <mergeCell ref="K6:L6"/>
    <mergeCell ref="B1:S3"/>
    <mergeCell ref="B4:J5"/>
    <mergeCell ref="K4:K5"/>
    <mergeCell ref="L4:L5"/>
    <mergeCell ref="M4:P5"/>
  </mergeCells>
  <printOptions horizontalCentered="1" verticalCentered="1"/>
  <pageMargins left="0.11811023622047245" right="0.11811023622047245" top="0.39370078740157483" bottom="0.39370078740157483" header="0.31496062992125984" footer="0.31496062992125984"/>
  <pageSetup paperSize="9" scale="71" orientation="landscape" horizontalDpi="1200" verticalDpi="1200"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V176"/>
  <sheetViews>
    <sheetView showRowColHeaders="0" zoomScale="90" zoomScaleNormal="90" workbookViewId="0">
      <selection activeCell="H51" sqref="H51"/>
    </sheetView>
  </sheetViews>
  <sheetFormatPr baseColWidth="10" defaultRowHeight="15" x14ac:dyDescent="0.25"/>
  <cols>
    <col min="1" max="1" width="1.42578125" style="3" customWidth="1"/>
    <col min="2" max="19" width="11.42578125" style="3"/>
    <col min="20" max="20" width="2.85546875" style="3" customWidth="1"/>
    <col min="21" max="16384" width="11.42578125" style="3"/>
  </cols>
  <sheetData>
    <row r="1" spans="1:256" ht="15" customHeight="1" x14ac:dyDescent="0.25">
      <c r="A1" s="248" t="s">
        <v>111</v>
      </c>
      <c r="B1" s="248"/>
      <c r="C1" s="248"/>
      <c r="D1" s="248"/>
      <c r="E1" s="248"/>
      <c r="F1" s="248"/>
      <c r="G1" s="248"/>
      <c r="H1" s="248"/>
      <c r="I1" s="248"/>
      <c r="J1" s="248"/>
      <c r="K1" s="248"/>
      <c r="L1" s="248"/>
      <c r="M1" s="248"/>
      <c r="N1" s="248"/>
      <c r="O1" s="248"/>
      <c r="P1" s="248"/>
      <c r="Q1" s="248"/>
      <c r="R1" s="248"/>
      <c r="S1" s="248"/>
      <c r="T1" s="2"/>
      <c r="U1" s="2"/>
      <c r="V1" s="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15" customHeight="1" x14ac:dyDescent="0.25">
      <c r="A2" s="248"/>
      <c r="B2" s="248"/>
      <c r="C2" s="248"/>
      <c r="D2" s="248"/>
      <c r="E2" s="248"/>
      <c r="F2" s="248"/>
      <c r="G2" s="248"/>
      <c r="H2" s="248"/>
      <c r="I2" s="248"/>
      <c r="J2" s="248"/>
      <c r="K2" s="248"/>
      <c r="L2" s="248"/>
      <c r="M2" s="248"/>
      <c r="N2" s="248"/>
      <c r="O2" s="248"/>
      <c r="P2" s="248"/>
      <c r="Q2" s="248"/>
      <c r="R2" s="248"/>
      <c r="S2" s="248"/>
      <c r="T2" s="2"/>
      <c r="U2" s="2"/>
      <c r="V2" s="2"/>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15" customHeight="1" x14ac:dyDescent="0.25">
      <c r="A3" s="248"/>
      <c r="B3" s="248"/>
      <c r="C3" s="248"/>
      <c r="D3" s="248"/>
      <c r="E3" s="248"/>
      <c r="F3" s="248"/>
      <c r="G3" s="248"/>
      <c r="H3" s="248"/>
      <c r="I3" s="248"/>
      <c r="J3" s="248"/>
      <c r="K3" s="248"/>
      <c r="L3" s="248"/>
      <c r="M3" s="248"/>
      <c r="N3" s="248"/>
      <c r="O3" s="248"/>
      <c r="P3" s="248"/>
      <c r="Q3" s="248"/>
      <c r="R3" s="248"/>
      <c r="S3" s="248"/>
      <c r="T3" s="2"/>
      <c r="U3" s="2"/>
      <c r="V3" s="2"/>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15" customHeight="1" x14ac:dyDescent="0.25">
      <c r="A4" s="1"/>
      <c r="B4" s="285" t="s">
        <v>116</v>
      </c>
      <c r="C4" s="286"/>
      <c r="D4" s="286"/>
      <c r="E4" s="286"/>
      <c r="F4" s="286"/>
      <c r="G4" s="286"/>
      <c r="H4" s="286"/>
      <c r="I4" s="286"/>
      <c r="J4" s="286"/>
      <c r="K4" s="289">
        <v>40</v>
      </c>
      <c r="L4" s="66">
        <v>5</v>
      </c>
      <c r="M4" s="67" t="s">
        <v>57</v>
      </c>
      <c r="N4" s="67"/>
      <c r="O4" s="4"/>
      <c r="P4" s="4"/>
      <c r="Q4" s="4"/>
      <c r="R4" s="4"/>
      <c r="S4" s="5"/>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15" customHeight="1" x14ac:dyDescent="0.25">
      <c r="A5" s="1"/>
      <c r="B5" s="287"/>
      <c r="C5" s="288"/>
      <c r="D5" s="288"/>
      <c r="E5" s="288"/>
      <c r="F5" s="288"/>
      <c r="G5" s="288"/>
      <c r="H5" s="288"/>
      <c r="I5" s="288"/>
      <c r="J5" s="288"/>
      <c r="K5" s="290"/>
      <c r="L5" s="68">
        <v>8</v>
      </c>
      <c r="M5" s="69" t="s">
        <v>58</v>
      </c>
      <c r="N5" s="69"/>
      <c r="O5" s="6"/>
      <c r="P5" s="6"/>
      <c r="Q5" s="6"/>
      <c r="R5" s="6"/>
      <c r="S5" s="7"/>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x14ac:dyDescent="0.25">
      <c r="A6" s="1"/>
      <c r="B6" s="148" t="s">
        <v>153</v>
      </c>
      <c r="C6" s="70"/>
      <c r="D6" s="70"/>
      <c r="E6" s="70"/>
      <c r="F6" s="70"/>
      <c r="G6" s="70"/>
      <c r="H6" s="70"/>
      <c r="I6" s="70"/>
      <c r="J6" s="71"/>
      <c r="K6" s="72">
        <v>90</v>
      </c>
      <c r="L6" s="73">
        <f>K6*L5</f>
        <v>720</v>
      </c>
      <c r="M6" s="6" t="s">
        <v>59</v>
      </c>
      <c r="N6" s="6"/>
      <c r="O6" s="6"/>
      <c r="P6" s="6"/>
      <c r="Q6" s="6"/>
      <c r="R6" s="6"/>
      <c r="S6" s="7"/>
      <c r="T6" s="11"/>
      <c r="U6" s="11"/>
      <c r="V6" s="12"/>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hidden="1" x14ac:dyDescent="0.25">
      <c r="A7" s="1"/>
      <c r="B7" s="38" t="s">
        <v>60</v>
      </c>
      <c r="C7" s="17"/>
      <c r="D7" s="17"/>
      <c r="E7" s="17"/>
      <c r="F7" s="17"/>
      <c r="G7" s="17"/>
      <c r="H7" s="17"/>
      <c r="I7" s="17"/>
      <c r="J7" s="39"/>
      <c r="K7" s="74">
        <f>L7/L5</f>
        <v>3.75</v>
      </c>
      <c r="L7" s="75">
        <v>30</v>
      </c>
      <c r="M7" s="76" t="s">
        <v>61</v>
      </c>
      <c r="N7" s="6"/>
      <c r="O7" s="6"/>
      <c r="P7" s="6"/>
      <c r="Q7" s="6"/>
      <c r="R7" s="6"/>
      <c r="S7" s="7"/>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idden="1" x14ac:dyDescent="0.25">
      <c r="A8" s="1"/>
      <c r="B8" s="38" t="s">
        <v>62</v>
      </c>
      <c r="C8" s="17"/>
      <c r="D8" s="17"/>
      <c r="E8" s="17"/>
      <c r="F8" s="17"/>
      <c r="G8" s="17"/>
      <c r="H8" s="17"/>
      <c r="I8" s="17"/>
      <c r="J8" s="39"/>
      <c r="K8" s="77">
        <f>L8*K6</f>
        <v>9</v>
      </c>
      <c r="L8" s="78">
        <v>0.1</v>
      </c>
      <c r="M8" s="6" t="s">
        <v>63</v>
      </c>
      <c r="N8" s="6"/>
      <c r="O8" s="6"/>
      <c r="P8" s="6"/>
      <c r="Q8" s="6"/>
      <c r="R8" s="6"/>
      <c r="S8" s="7"/>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hidden="1" x14ac:dyDescent="0.25">
      <c r="A9" s="1"/>
      <c r="B9" s="38" t="s">
        <v>64</v>
      </c>
      <c r="C9" s="17"/>
      <c r="D9" s="17"/>
      <c r="E9" s="17"/>
      <c r="F9" s="17"/>
      <c r="G9" s="17"/>
      <c r="H9" s="17"/>
      <c r="I9" s="17"/>
      <c r="J9" s="39"/>
      <c r="K9" s="79"/>
      <c r="L9" s="80"/>
      <c r="M9" s="6" t="s">
        <v>65</v>
      </c>
      <c r="N9" s="6"/>
      <c r="O9" s="6"/>
      <c r="P9" s="6"/>
      <c r="Q9" s="6"/>
      <c r="R9" s="6"/>
      <c r="S9" s="7"/>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idden="1" x14ac:dyDescent="0.25">
      <c r="A10" s="1"/>
      <c r="B10" s="38" t="s">
        <v>66</v>
      </c>
      <c r="C10" s="17"/>
      <c r="D10" s="17"/>
      <c r="E10" s="17"/>
      <c r="F10" s="17"/>
      <c r="G10" s="17"/>
      <c r="H10" s="17"/>
      <c r="I10" s="17"/>
      <c r="J10" s="39"/>
      <c r="K10" s="81">
        <f>L10/L5</f>
        <v>1.25</v>
      </c>
      <c r="L10" s="82">
        <v>10</v>
      </c>
      <c r="M10" s="6"/>
      <c r="N10" s="6"/>
      <c r="O10" s="6"/>
      <c r="P10" s="6"/>
      <c r="Q10" s="6"/>
      <c r="R10" s="6"/>
      <c r="S10" s="7"/>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hidden="1" x14ac:dyDescent="0.25">
      <c r="A11" s="1"/>
      <c r="B11" s="38" t="s">
        <v>67</v>
      </c>
      <c r="C11" s="17"/>
      <c r="D11" s="17"/>
      <c r="E11" s="17"/>
      <c r="F11" s="17"/>
      <c r="G11" s="17"/>
      <c r="H11" s="17"/>
      <c r="I11" s="17"/>
      <c r="J11" s="39"/>
      <c r="K11" s="81">
        <f>L11/L5</f>
        <v>8.75</v>
      </c>
      <c r="L11" s="82">
        <v>70</v>
      </c>
      <c r="M11" s="6"/>
      <c r="N11" s="6"/>
      <c r="O11" s="6"/>
      <c r="P11" s="6"/>
      <c r="Q11" s="6"/>
      <c r="R11" s="6"/>
      <c r="S11" s="7"/>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idden="1" x14ac:dyDescent="0.25">
      <c r="A12" s="1"/>
      <c r="B12" s="38" t="s">
        <v>68</v>
      </c>
      <c r="C12" s="17"/>
      <c r="D12" s="17"/>
      <c r="E12" s="17"/>
      <c r="F12" s="17"/>
      <c r="G12" s="17"/>
      <c r="H12" s="17"/>
      <c r="I12" s="17"/>
      <c r="J12" s="39"/>
      <c r="K12" s="81">
        <f>L12/L5</f>
        <v>1.25</v>
      </c>
      <c r="L12" s="82">
        <v>10</v>
      </c>
      <c r="M12" s="6"/>
      <c r="N12" s="6"/>
      <c r="O12" s="6"/>
      <c r="P12" s="6"/>
      <c r="Q12" s="6"/>
      <c r="R12" s="6"/>
      <c r="S12" s="7"/>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ht="3" customHeight="1" x14ac:dyDescent="0.25">
      <c r="A13" s="1"/>
      <c r="B13" s="83"/>
      <c r="C13" s="84"/>
      <c r="D13" s="84"/>
      <c r="E13" s="84"/>
      <c r="F13" s="84"/>
      <c r="G13" s="84"/>
      <c r="H13" s="84"/>
      <c r="I13" s="84"/>
      <c r="J13" s="85"/>
      <c r="K13" s="86"/>
      <c r="L13" s="86"/>
      <c r="M13" s="87"/>
      <c r="N13" s="87"/>
      <c r="O13" s="87"/>
      <c r="P13" s="87"/>
      <c r="Q13" s="87"/>
      <c r="R13" s="87"/>
      <c r="S13" s="88"/>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idden="1" x14ac:dyDescent="0.25">
      <c r="A14" s="1"/>
      <c r="B14" s="89" t="s">
        <v>69</v>
      </c>
      <c r="C14" s="90"/>
      <c r="D14" s="90"/>
      <c r="E14" s="90"/>
      <c r="F14" s="90"/>
      <c r="G14" s="90"/>
      <c r="H14" s="90"/>
      <c r="I14" s="90"/>
      <c r="J14" s="91"/>
      <c r="K14" s="291">
        <f>SUM(K7:K12)+K6</f>
        <v>114</v>
      </c>
      <c r="L14" s="292"/>
      <c r="M14" s="6"/>
      <c r="N14" s="6" t="s">
        <v>70</v>
      </c>
      <c r="O14" s="6"/>
      <c r="P14" s="291">
        <f>L6+L7+L9+L10+L11+L12</f>
        <v>840</v>
      </c>
      <c r="Q14" s="292"/>
      <c r="R14" s="6"/>
      <c r="S14" s="7"/>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hidden="1" x14ac:dyDescent="0.25">
      <c r="A15" s="1"/>
      <c r="B15" s="89"/>
      <c r="C15" s="90"/>
      <c r="D15" s="90"/>
      <c r="E15" s="90"/>
      <c r="F15" s="90"/>
      <c r="G15" s="90"/>
      <c r="H15" s="90"/>
      <c r="I15" s="90"/>
      <c r="J15" s="90"/>
      <c r="K15" s="92"/>
      <c r="L15" s="92"/>
      <c r="M15" s="6"/>
      <c r="N15" s="6"/>
      <c r="O15" s="6"/>
      <c r="P15" s="92"/>
      <c r="Q15" s="92"/>
      <c r="R15" s="6"/>
      <c r="S15" s="7"/>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15" customHeight="1" x14ac:dyDescent="0.25">
      <c r="A16" s="1"/>
      <c r="B16" s="89" t="s">
        <v>71</v>
      </c>
      <c r="C16" s="90"/>
      <c r="D16" s="90"/>
      <c r="E16" s="90"/>
      <c r="F16" s="90"/>
      <c r="G16" s="90"/>
      <c r="H16" s="6"/>
      <c r="I16" s="6"/>
      <c r="J16" s="6"/>
      <c r="K16" s="294">
        <f>K6</f>
        <v>90</v>
      </c>
      <c r="L16" s="295"/>
      <c r="M16" s="6"/>
      <c r="N16" s="6"/>
      <c r="O16" s="6"/>
      <c r="P16" s="291">
        <f>K16*L5</f>
        <v>720</v>
      </c>
      <c r="Q16" s="292"/>
      <c r="R16" s="6"/>
      <c r="S16" s="7"/>
      <c r="T16" s="1"/>
      <c r="U16" s="293" t="s">
        <v>72</v>
      </c>
      <c r="V16" s="293"/>
      <c r="W16" s="293"/>
      <c r="X16" s="293"/>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ht="15" hidden="1" customHeight="1" x14ac:dyDescent="0.25">
      <c r="A17" s="1"/>
      <c r="B17" s="89" t="s">
        <v>73</v>
      </c>
      <c r="C17" s="90"/>
      <c r="D17" s="90"/>
      <c r="E17" s="90"/>
      <c r="F17" s="90"/>
      <c r="G17" s="90"/>
      <c r="H17" s="90"/>
      <c r="I17" s="90"/>
      <c r="J17" s="91"/>
      <c r="K17" s="294">
        <v>90</v>
      </c>
      <c r="L17" s="295"/>
      <c r="M17" s="6"/>
      <c r="N17" s="6" t="s">
        <v>70</v>
      </c>
      <c r="O17" s="6"/>
      <c r="P17" s="294">
        <f>K17*L5</f>
        <v>720</v>
      </c>
      <c r="Q17" s="295"/>
      <c r="R17" s="6"/>
      <c r="S17" s="7"/>
      <c r="T17" s="1"/>
      <c r="U17" s="293"/>
      <c r="V17" s="293"/>
      <c r="W17" s="293"/>
      <c r="X17" s="293"/>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ht="15" customHeight="1" x14ac:dyDescent="0.25">
      <c r="A18" s="1"/>
      <c r="B18" s="89"/>
      <c r="C18" s="90"/>
      <c r="D18" s="90"/>
      <c r="E18" s="90"/>
      <c r="F18" s="90"/>
      <c r="G18" s="90"/>
      <c r="H18" s="90"/>
      <c r="I18" s="90"/>
      <c r="J18" s="90"/>
      <c r="K18" s="93"/>
      <c r="L18" s="92"/>
      <c r="M18" s="6"/>
      <c r="N18" s="6"/>
      <c r="O18" s="6"/>
      <c r="P18" s="93"/>
      <c r="Q18" s="92"/>
      <c r="R18" s="6"/>
      <c r="S18" s="7"/>
      <c r="T18" s="1"/>
      <c r="U18" s="293"/>
      <c r="V18" s="293"/>
      <c r="W18" s="293"/>
      <c r="X18" s="293"/>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ht="3" customHeight="1" x14ac:dyDescent="0.25">
      <c r="A19" s="1"/>
      <c r="B19" s="94"/>
      <c r="C19" s="95"/>
      <c r="D19" s="95"/>
      <c r="E19" s="95"/>
      <c r="F19" s="95"/>
      <c r="G19" s="95"/>
      <c r="H19" s="95" t="s">
        <v>74</v>
      </c>
      <c r="I19" s="95"/>
      <c r="J19" s="95"/>
      <c r="K19" s="95"/>
      <c r="L19" s="95"/>
      <c r="M19" s="95"/>
      <c r="N19" s="95"/>
      <c r="O19" s="95"/>
      <c r="P19" s="95"/>
      <c r="Q19" s="95"/>
      <c r="R19" s="95"/>
      <c r="S19" s="96"/>
      <c r="T19" s="11"/>
      <c r="U19" s="293"/>
      <c r="V19" s="293"/>
      <c r="W19" s="293"/>
      <c r="X19" s="293"/>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ht="15" customHeight="1" x14ac:dyDescent="0.25">
      <c r="A20" s="1"/>
      <c r="B20" s="97" t="s">
        <v>154</v>
      </c>
      <c r="C20" s="6"/>
      <c r="D20" s="6"/>
      <c r="E20" s="6"/>
      <c r="F20" s="6"/>
      <c r="G20" s="6"/>
      <c r="H20" s="6"/>
      <c r="I20" s="6"/>
      <c r="J20" s="6"/>
      <c r="K20" s="6"/>
      <c r="L20" s="6"/>
      <c r="M20" s="6"/>
      <c r="N20" s="6"/>
      <c r="O20" s="6"/>
      <c r="P20" s="6"/>
      <c r="Q20" s="6"/>
      <c r="R20" s="6"/>
      <c r="S20" s="7"/>
      <c r="T20" s="1"/>
      <c r="U20" s="293"/>
      <c r="V20" s="293"/>
      <c r="W20" s="293"/>
      <c r="X20" s="293"/>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ht="15" customHeight="1" x14ac:dyDescent="0.25">
      <c r="A21" s="1"/>
      <c r="B21" s="98" t="s">
        <v>112</v>
      </c>
      <c r="C21" s="6"/>
      <c r="D21" s="6"/>
      <c r="E21" s="6"/>
      <c r="F21" s="6"/>
      <c r="G21" s="6"/>
      <c r="H21" s="6"/>
      <c r="I21" s="6"/>
      <c r="J21" s="6"/>
      <c r="K21" s="294">
        <f>'Was koste ich als Arbeitnehmer'!K54</f>
        <v>84.737911616722798</v>
      </c>
      <c r="L21" s="295"/>
      <c r="M21" s="6"/>
      <c r="N21" s="6" t="s">
        <v>70</v>
      </c>
      <c r="O21" s="6"/>
      <c r="P21" s="294">
        <f>'Was koste ich als Arbeitnehmer'!K53</f>
        <v>593.16538131705954</v>
      </c>
      <c r="Q21" s="295"/>
      <c r="R21" s="6"/>
      <c r="S21" s="7"/>
      <c r="T21" s="1"/>
      <c r="U21" s="293"/>
      <c r="V21" s="293"/>
      <c r="W21" s="293"/>
      <c r="X21" s="293"/>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ht="3" customHeight="1" x14ac:dyDescent="0.25">
      <c r="A22" s="1"/>
      <c r="B22" s="98"/>
      <c r="C22" s="6"/>
      <c r="D22" s="6"/>
      <c r="E22" s="6"/>
      <c r="F22" s="6"/>
      <c r="G22" s="6"/>
      <c r="H22" s="6"/>
      <c r="I22" s="6"/>
      <c r="J22" s="6"/>
      <c r="K22" s="6"/>
      <c r="L22" s="6"/>
      <c r="M22" s="6"/>
      <c r="N22" s="6"/>
      <c r="O22" s="6"/>
      <c r="P22" s="6"/>
      <c r="Q22" s="6"/>
      <c r="R22" s="6"/>
      <c r="S22" s="7"/>
      <c r="T22" s="1"/>
      <c r="U22" s="293"/>
      <c r="V22" s="293"/>
      <c r="W22" s="293"/>
      <c r="X22" s="293"/>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ht="15" customHeight="1" x14ac:dyDescent="0.25">
      <c r="A23" s="1"/>
      <c r="B23" s="98" t="s">
        <v>113</v>
      </c>
      <c r="C23" s="6"/>
      <c r="D23" s="6"/>
      <c r="E23" s="6"/>
      <c r="F23" s="6"/>
      <c r="G23" s="6"/>
      <c r="H23" s="6"/>
      <c r="I23" s="6"/>
      <c r="J23" s="6"/>
      <c r="K23" s="296">
        <f>K16-K21</f>
        <v>5.2620883832772023</v>
      </c>
      <c r="L23" s="297"/>
      <c r="M23" s="6"/>
      <c r="N23" s="6" t="s">
        <v>76</v>
      </c>
      <c r="O23" s="6"/>
      <c r="P23" s="296">
        <f>P16-P21</f>
        <v>126.83461868294046</v>
      </c>
      <c r="Q23" s="297"/>
      <c r="R23" s="6"/>
      <c r="S23" s="7"/>
      <c r="T23" s="1"/>
      <c r="U23" s="293"/>
      <c r="V23" s="293"/>
      <c r="W23" s="293"/>
      <c r="X23" s="293"/>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ht="3" customHeight="1" x14ac:dyDescent="0.25">
      <c r="A24" s="1"/>
      <c r="B24" s="98"/>
      <c r="C24" s="6"/>
      <c r="D24" s="6"/>
      <c r="E24" s="6"/>
      <c r="F24" s="6"/>
      <c r="G24" s="6"/>
      <c r="H24" s="6"/>
      <c r="I24" s="6"/>
      <c r="J24" s="6"/>
      <c r="K24" s="99"/>
      <c r="L24" s="99"/>
      <c r="M24" s="6"/>
      <c r="N24" s="6"/>
      <c r="O24" s="6"/>
      <c r="P24" s="99"/>
      <c r="Q24" s="99"/>
      <c r="R24" s="6"/>
      <c r="S24" s="7"/>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hidden="1" x14ac:dyDescent="0.25">
      <c r="A25" s="1"/>
      <c r="B25" s="98" t="s">
        <v>77</v>
      </c>
      <c r="C25" s="6"/>
      <c r="D25" s="6"/>
      <c r="E25" s="6"/>
      <c r="F25" s="6"/>
      <c r="G25" s="6"/>
      <c r="H25" s="6"/>
      <c r="I25" s="6"/>
      <c r="J25" s="6"/>
      <c r="K25" s="294" t="e">
        <f>K23-#REF!</f>
        <v>#REF!</v>
      </c>
      <c r="L25" s="295"/>
      <c r="M25" s="6"/>
      <c r="N25" s="6" t="s">
        <v>76</v>
      </c>
      <c r="O25" s="6"/>
      <c r="P25" s="294" t="e">
        <f>P23-#REF!</f>
        <v>#REF!</v>
      </c>
      <c r="Q25" s="295"/>
      <c r="R25" s="6"/>
      <c r="S25" s="7"/>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hidden="1" x14ac:dyDescent="0.25">
      <c r="A26" s="1"/>
      <c r="B26" s="98"/>
      <c r="C26" s="6"/>
      <c r="D26" s="6"/>
      <c r="E26" s="6"/>
      <c r="F26" s="6"/>
      <c r="G26" s="6"/>
      <c r="H26" s="6"/>
      <c r="I26" s="6"/>
      <c r="J26" s="6"/>
      <c r="K26" s="99"/>
      <c r="L26" s="99"/>
      <c r="M26" s="6"/>
      <c r="N26" s="6"/>
      <c r="O26" s="6"/>
      <c r="P26" s="99"/>
      <c r="Q26" s="99"/>
      <c r="R26" s="6"/>
      <c r="S26" s="7"/>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hidden="1" x14ac:dyDescent="0.25">
      <c r="A27" s="1"/>
      <c r="B27" s="98"/>
      <c r="C27" s="6"/>
      <c r="D27" s="6"/>
      <c r="E27" s="6"/>
      <c r="F27" s="6"/>
      <c r="G27" s="6"/>
      <c r="H27" s="6"/>
      <c r="I27" s="6"/>
      <c r="J27" s="6"/>
      <c r="K27" s="99"/>
      <c r="L27" s="99"/>
      <c r="M27" s="6"/>
      <c r="N27" s="6"/>
      <c r="O27" s="6"/>
      <c r="P27" s="99"/>
      <c r="Q27" s="99"/>
      <c r="R27" s="6"/>
      <c r="S27" s="7"/>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ht="3" customHeight="1" x14ac:dyDescent="0.25">
      <c r="A28" s="1"/>
      <c r="B28" s="94"/>
      <c r="C28" s="95"/>
      <c r="D28" s="95"/>
      <c r="E28" s="95"/>
      <c r="F28" s="95"/>
      <c r="G28" s="95"/>
      <c r="H28" s="95"/>
      <c r="I28" s="95"/>
      <c r="J28" s="95"/>
      <c r="K28" s="95"/>
      <c r="L28" s="95"/>
      <c r="M28" s="95"/>
      <c r="N28" s="95"/>
      <c r="O28" s="95"/>
      <c r="P28" s="100"/>
      <c r="Q28" s="100"/>
      <c r="R28" s="95"/>
      <c r="S28" s="96"/>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ht="15" customHeight="1" x14ac:dyDescent="0.25">
      <c r="A29" s="1"/>
      <c r="B29" s="101" t="s">
        <v>78</v>
      </c>
      <c r="C29" s="6"/>
      <c r="D29" s="6"/>
      <c r="E29" s="6"/>
      <c r="F29" s="6"/>
      <c r="G29" s="6"/>
      <c r="H29" s="6"/>
      <c r="I29" s="6"/>
      <c r="J29" s="6"/>
      <c r="K29" s="6"/>
      <c r="L29" s="6"/>
      <c r="M29" s="6"/>
      <c r="N29" s="6"/>
      <c r="O29" s="6"/>
      <c r="P29" s="99"/>
      <c r="Q29" s="99"/>
      <c r="R29" s="6"/>
      <c r="S29" s="7"/>
      <c r="T29" s="1"/>
      <c r="U29" s="300"/>
      <c r="V29" s="300"/>
      <c r="W29" s="300"/>
      <c r="X29" s="300"/>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x14ac:dyDescent="0.25">
      <c r="A30" s="1"/>
      <c r="B30" s="98"/>
      <c r="C30" s="6"/>
      <c r="D30" s="6"/>
      <c r="E30" s="6"/>
      <c r="F30" s="6"/>
      <c r="G30" s="6"/>
      <c r="H30" s="6"/>
      <c r="I30" s="6"/>
      <c r="J30" s="6"/>
      <c r="K30" s="6"/>
      <c r="L30" s="6"/>
      <c r="M30" s="6"/>
      <c r="N30" s="6"/>
      <c r="O30" s="6"/>
      <c r="P30" s="99"/>
      <c r="Q30" s="99"/>
      <c r="R30" s="6"/>
      <c r="S30" s="7"/>
      <c r="T30" s="1"/>
      <c r="U30" s="300"/>
      <c r="V30" s="300"/>
      <c r="W30" s="300"/>
      <c r="X30" s="300"/>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x14ac:dyDescent="0.25">
      <c r="A31" s="1"/>
      <c r="B31" s="38" t="s">
        <v>79</v>
      </c>
      <c r="C31" s="19"/>
      <c r="D31" s="19"/>
      <c r="E31" s="19"/>
      <c r="F31" s="19"/>
      <c r="G31" s="19"/>
      <c r="H31" s="19"/>
      <c r="I31" s="19"/>
      <c r="J31" s="19"/>
      <c r="K31" s="301">
        <v>0.02</v>
      </c>
      <c r="L31" s="302"/>
      <c r="M31" s="19" t="s">
        <v>80</v>
      </c>
      <c r="N31" s="6"/>
      <c r="O31" s="6"/>
      <c r="P31" s="6"/>
      <c r="Q31" s="6"/>
      <c r="R31" s="6"/>
      <c r="S31" s="7"/>
      <c r="T31" s="1"/>
      <c r="U31" s="300"/>
      <c r="V31" s="300"/>
      <c r="W31" s="300"/>
      <c r="X31" s="300"/>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x14ac:dyDescent="0.25">
      <c r="A32" s="1"/>
      <c r="B32" s="37" t="s">
        <v>81</v>
      </c>
      <c r="C32" s="19"/>
      <c r="D32" s="19"/>
      <c r="E32" s="19"/>
      <c r="F32" s="19"/>
      <c r="G32" s="19"/>
      <c r="H32" s="19"/>
      <c r="I32" s="19"/>
      <c r="J32" s="19"/>
      <c r="K32" s="301">
        <v>0.03</v>
      </c>
      <c r="L32" s="302"/>
      <c r="M32" s="19" t="s">
        <v>80</v>
      </c>
      <c r="N32" s="6"/>
      <c r="O32" s="6"/>
      <c r="P32" s="6"/>
      <c r="Q32" s="6"/>
      <c r="R32" s="6"/>
      <c r="S32" s="7"/>
      <c r="T32" s="1"/>
      <c r="U32" s="300"/>
      <c r="V32" s="300"/>
      <c r="W32" s="300"/>
      <c r="X32" s="300"/>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ht="3" customHeight="1" x14ac:dyDescent="0.25">
      <c r="A33" s="1"/>
      <c r="B33" s="37"/>
      <c r="C33" s="19"/>
      <c r="D33" s="19"/>
      <c r="E33" s="19"/>
      <c r="F33" s="19"/>
      <c r="G33" s="19"/>
      <c r="H33" s="19"/>
      <c r="I33" s="19"/>
      <c r="J33" s="19"/>
      <c r="K33" s="19"/>
      <c r="L33" s="19"/>
      <c r="M33" s="19"/>
      <c r="N33" s="6"/>
      <c r="O33" s="6"/>
      <c r="P33" s="6"/>
      <c r="Q33" s="6"/>
      <c r="R33" s="6"/>
      <c r="S33" s="7"/>
      <c r="T33" s="1"/>
      <c r="U33" s="300"/>
      <c r="V33" s="300"/>
      <c r="W33" s="300"/>
      <c r="X33" s="300"/>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x14ac:dyDescent="0.25">
      <c r="A34" s="1"/>
      <c r="B34" s="52" t="s">
        <v>114</v>
      </c>
      <c r="C34" s="19"/>
      <c r="D34" s="19"/>
      <c r="E34" s="19"/>
      <c r="F34" s="19"/>
      <c r="G34" s="19"/>
      <c r="H34" s="19"/>
      <c r="I34" s="19"/>
      <c r="J34" s="19"/>
      <c r="K34" s="303">
        <f>K31+K32</f>
        <v>0.05</v>
      </c>
      <c r="L34" s="304"/>
      <c r="M34" s="19" t="s">
        <v>80</v>
      </c>
      <c r="N34" s="6"/>
      <c r="O34" s="6"/>
      <c r="P34" s="6"/>
      <c r="Q34" s="6"/>
      <c r="R34" s="6"/>
      <c r="S34" s="7"/>
      <c r="T34" s="1"/>
      <c r="U34" s="300"/>
      <c r="V34" s="300"/>
      <c r="W34" s="300"/>
      <c r="X34" s="300"/>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x14ac:dyDescent="0.25">
      <c r="A35" s="1"/>
      <c r="B35" s="37"/>
      <c r="C35" s="19"/>
      <c r="D35" s="19"/>
      <c r="E35" s="19"/>
      <c r="F35" s="19"/>
      <c r="G35" s="19"/>
      <c r="H35" s="19"/>
      <c r="I35" s="19"/>
      <c r="J35" s="19"/>
      <c r="K35" s="19"/>
      <c r="L35" s="19"/>
      <c r="M35" s="19"/>
      <c r="N35" s="6"/>
      <c r="O35" s="6"/>
      <c r="P35" s="6"/>
      <c r="Q35" s="6"/>
      <c r="R35" s="6"/>
      <c r="S35" s="7"/>
      <c r="T35" s="1"/>
      <c r="U35" s="300"/>
      <c r="V35" s="300"/>
      <c r="W35" s="300"/>
      <c r="X35" s="300"/>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x14ac:dyDescent="0.25">
      <c r="A36" s="1"/>
      <c r="B36" s="101" t="s">
        <v>159</v>
      </c>
      <c r="C36" s="14"/>
      <c r="D36" s="14"/>
      <c r="E36" s="14"/>
      <c r="F36" s="14"/>
      <c r="G36" s="14"/>
      <c r="H36" s="14"/>
      <c r="I36" s="14"/>
      <c r="J36" s="14"/>
      <c r="K36" s="305">
        <f>K21-K21*K34</f>
        <v>80.501016035886664</v>
      </c>
      <c r="L36" s="306"/>
      <c r="M36" s="19"/>
      <c r="N36" s="6" t="s">
        <v>70</v>
      </c>
      <c r="O36" s="6"/>
      <c r="P36" s="296">
        <f>P21-P21*K34</f>
        <v>563.50711225120654</v>
      </c>
      <c r="Q36" s="297"/>
      <c r="R36" s="6"/>
      <c r="S36" s="7"/>
      <c r="T36" s="1"/>
      <c r="U36" s="300"/>
      <c r="V36" s="300"/>
      <c r="W36" s="300"/>
      <c r="X36" s="300"/>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3" customHeight="1" x14ac:dyDescent="0.25">
      <c r="A37" s="1"/>
      <c r="B37" s="102"/>
      <c r="C37" s="103"/>
      <c r="D37" s="103"/>
      <c r="E37" s="103"/>
      <c r="F37" s="103"/>
      <c r="G37" s="103"/>
      <c r="H37" s="103"/>
      <c r="I37" s="103"/>
      <c r="J37" s="103"/>
      <c r="K37" s="104"/>
      <c r="L37" s="104"/>
      <c r="M37" s="105"/>
      <c r="N37" s="106"/>
      <c r="O37" s="106"/>
      <c r="P37" s="107"/>
      <c r="Q37" s="107"/>
      <c r="R37" s="106"/>
      <c r="S37" s="108"/>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hidden="1" x14ac:dyDescent="0.25">
      <c r="A38" s="1"/>
      <c r="B38" s="109"/>
      <c r="C38" s="14"/>
      <c r="D38" s="14"/>
      <c r="E38" s="14"/>
      <c r="F38" s="14"/>
      <c r="G38" s="14"/>
      <c r="H38" s="14"/>
      <c r="I38" s="14"/>
      <c r="J38" s="14"/>
      <c r="K38" s="309">
        <f>K21</f>
        <v>84.737911616722798</v>
      </c>
      <c r="L38" s="310"/>
      <c r="N38" s="3" t="s">
        <v>70</v>
      </c>
      <c r="P38" s="309">
        <f>P21</f>
        <v>593.16538131705954</v>
      </c>
      <c r="Q38" s="310"/>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hidden="1" x14ac:dyDescent="0.25">
      <c r="A39" s="1"/>
      <c r="B39" s="109"/>
      <c r="C39" s="14"/>
      <c r="D39" s="14"/>
      <c r="E39" s="14"/>
      <c r="F39" s="14"/>
      <c r="G39" s="14"/>
      <c r="H39" s="14"/>
      <c r="I39" s="14"/>
      <c r="J39" s="14"/>
      <c r="K39" s="99"/>
      <c r="L39" s="99"/>
      <c r="P39" s="99"/>
      <c r="Q39" s="99"/>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hidden="1" x14ac:dyDescent="0.25">
      <c r="A40" s="1"/>
      <c r="B40" s="110" t="s">
        <v>75</v>
      </c>
      <c r="K40" s="296">
        <f>K38-K33</f>
        <v>84.737911616722798</v>
      </c>
      <c r="L40" s="297"/>
      <c r="N40" s="3" t="s">
        <v>76</v>
      </c>
      <c r="P40" s="296">
        <f>P38-P33</f>
        <v>593.16538131705954</v>
      </c>
      <c r="Q40" s="297"/>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hidden="1" x14ac:dyDescent="0.25">
      <c r="A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ht="3" customHeight="1" x14ac:dyDescent="0.25">
      <c r="A42" s="1"/>
      <c r="B42" s="145"/>
      <c r="C42" s="145"/>
      <c r="D42" s="145"/>
      <c r="E42" s="145"/>
      <c r="F42" s="145"/>
      <c r="G42" s="145"/>
      <c r="H42" s="145"/>
      <c r="I42" s="145"/>
      <c r="J42" s="145"/>
      <c r="K42" s="145"/>
      <c r="L42" s="145"/>
      <c r="M42" s="145"/>
      <c r="N42" s="145"/>
      <c r="O42" s="145"/>
      <c r="P42" s="145"/>
      <c r="Q42" s="145"/>
      <c r="R42" s="145"/>
      <c r="S42" s="145"/>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1:256" ht="15" customHeight="1" x14ac:dyDescent="0.25">
      <c r="A43" s="1"/>
      <c r="B43" s="146" t="s">
        <v>155</v>
      </c>
      <c r="C43" s="111"/>
      <c r="D43" s="111"/>
      <c r="E43" s="111"/>
      <c r="F43" s="111"/>
      <c r="G43" s="111"/>
      <c r="H43" s="111"/>
      <c r="I43" s="111"/>
      <c r="J43" s="111"/>
      <c r="K43" s="111"/>
      <c r="L43" s="111"/>
      <c r="M43" s="111"/>
      <c r="N43" s="111"/>
      <c r="O43" s="111"/>
      <c r="P43" s="111"/>
      <c r="Q43" s="111"/>
      <c r="R43" s="111"/>
      <c r="S43" s="111"/>
      <c r="T43" s="11"/>
      <c r="U43" s="311" t="s">
        <v>122</v>
      </c>
      <c r="V43" s="311"/>
      <c r="W43" s="311"/>
      <c r="X43" s="31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pans="1:256" ht="15" customHeight="1" x14ac:dyDescent="0.25">
      <c r="A44" s="1"/>
      <c r="B44" s="146" t="s">
        <v>156</v>
      </c>
      <c r="C44" s="111"/>
      <c r="D44" s="111"/>
      <c r="E44" s="111"/>
      <c r="F44" s="111"/>
      <c r="G44" s="111"/>
      <c r="H44" s="111"/>
      <c r="I44" s="111"/>
      <c r="J44" s="111"/>
      <c r="K44" s="111"/>
      <c r="L44" s="111"/>
      <c r="M44" s="111"/>
      <c r="N44" s="111"/>
      <c r="O44" s="111"/>
      <c r="P44" s="111"/>
      <c r="Q44" s="111"/>
      <c r="R44" s="111"/>
      <c r="S44" s="111"/>
      <c r="T44" s="1"/>
      <c r="U44" s="311"/>
      <c r="V44" s="311"/>
      <c r="W44" s="311"/>
      <c r="X44" s="31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ht="15" customHeight="1" x14ac:dyDescent="0.25">
      <c r="A45" s="1"/>
      <c r="B45" s="146" t="s">
        <v>82</v>
      </c>
      <c r="C45" s="111"/>
      <c r="D45" s="111"/>
      <c r="E45" s="111"/>
      <c r="F45" s="111"/>
      <c r="G45" s="111"/>
      <c r="H45" s="111"/>
      <c r="I45" s="111"/>
      <c r="J45" s="111"/>
      <c r="K45" s="111"/>
      <c r="L45" s="111"/>
      <c r="M45" s="111"/>
      <c r="N45" s="111"/>
      <c r="O45" s="111"/>
      <c r="P45" s="111"/>
      <c r="Q45" s="111"/>
      <c r="R45" s="111"/>
      <c r="S45" s="111"/>
      <c r="T45" s="1"/>
      <c r="U45" s="311"/>
      <c r="V45" s="311"/>
      <c r="W45" s="311"/>
      <c r="X45" s="31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row>
    <row r="46" spans="1:256" ht="3" customHeight="1" x14ac:dyDescent="0.25">
      <c r="A46" s="1"/>
      <c r="B46" s="145"/>
      <c r="C46" s="145"/>
      <c r="D46" s="145"/>
      <c r="E46" s="145"/>
      <c r="F46" s="145"/>
      <c r="G46" s="145"/>
      <c r="H46" s="145"/>
      <c r="I46" s="145"/>
      <c r="J46" s="145"/>
      <c r="K46" s="145"/>
      <c r="L46" s="145"/>
      <c r="M46" s="145"/>
      <c r="N46" s="145"/>
      <c r="O46" s="145"/>
      <c r="P46" s="145"/>
      <c r="Q46" s="145"/>
      <c r="R46" s="145"/>
      <c r="S46" s="145"/>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row>
    <row r="47" spans="1:256" ht="15" customHeight="1" x14ac:dyDescent="0.25">
      <c r="A47" s="1"/>
      <c r="T47" s="1"/>
      <c r="U47" s="299" t="s">
        <v>157</v>
      </c>
      <c r="V47" s="299"/>
      <c r="W47" s="299"/>
      <c r="X47" s="299"/>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spans="1:256" ht="15" customHeight="1" x14ac:dyDescent="0.25">
      <c r="A48" s="1"/>
      <c r="B48" s="109" t="s">
        <v>158</v>
      </c>
      <c r="T48" s="1"/>
      <c r="U48" s="299"/>
      <c r="V48" s="299"/>
      <c r="W48" s="299"/>
      <c r="X48" s="299"/>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spans="1:256" ht="15" customHeight="1" x14ac:dyDescent="0.25">
      <c r="A49" s="1"/>
      <c r="B49" s="112" t="s">
        <v>83</v>
      </c>
      <c r="T49" s="1"/>
      <c r="U49" s="299"/>
      <c r="V49" s="299"/>
      <c r="W49" s="299"/>
      <c r="X49" s="299"/>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row>
    <row r="50" spans="1:256" ht="15" customHeight="1" x14ac:dyDescent="0.25">
      <c r="A50" s="1"/>
      <c r="B50" s="112"/>
      <c r="T50" s="1"/>
      <c r="U50" s="299"/>
      <c r="V50" s="299"/>
      <c r="W50" s="299"/>
      <c r="X50" s="299"/>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spans="1:256" ht="15" customHeight="1" x14ac:dyDescent="0.25">
      <c r="A51" s="1"/>
      <c r="B51" s="38" t="s">
        <v>79</v>
      </c>
      <c r="C51" s="19"/>
      <c r="D51" s="19"/>
      <c r="E51" s="19"/>
      <c r="F51" s="19"/>
      <c r="G51" s="19"/>
      <c r="H51" s="19"/>
      <c r="I51" s="19"/>
      <c r="J51" s="19"/>
      <c r="K51" s="301">
        <v>0.1</v>
      </c>
      <c r="L51" s="302"/>
      <c r="M51" s="19" t="s">
        <v>80</v>
      </c>
      <c r="N51" s="6"/>
      <c r="O51" s="6"/>
      <c r="P51" s="6"/>
      <c r="Q51" s="6"/>
      <c r="R51" s="6"/>
      <c r="S51" s="6"/>
      <c r="T51" s="1"/>
      <c r="U51" s="299"/>
      <c r="V51" s="299"/>
      <c r="W51" s="299"/>
      <c r="X51" s="299"/>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spans="1:256" ht="15" customHeight="1" x14ac:dyDescent="0.25">
      <c r="A52" s="1"/>
      <c r="B52" s="112" t="s">
        <v>84</v>
      </c>
      <c r="C52" s="19"/>
      <c r="D52" s="19"/>
      <c r="E52" s="19"/>
      <c r="F52" s="19"/>
      <c r="G52" s="19"/>
      <c r="H52" s="19"/>
      <c r="I52" s="19"/>
      <c r="J52" s="19"/>
      <c r="K52" s="301">
        <v>0.18</v>
      </c>
      <c r="L52" s="302"/>
      <c r="M52" s="19" t="s">
        <v>80</v>
      </c>
      <c r="N52" s="6"/>
      <c r="O52" s="6"/>
      <c r="P52" s="6"/>
      <c r="Q52" s="6"/>
      <c r="R52" s="6"/>
      <c r="S52" s="6"/>
      <c r="T52" s="1"/>
      <c r="U52" s="299"/>
      <c r="V52" s="299"/>
      <c r="W52" s="299"/>
      <c r="X52" s="299"/>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row>
    <row r="53" spans="1:256" ht="15" customHeight="1" x14ac:dyDescent="0.25">
      <c r="A53" s="1"/>
      <c r="B53" s="55" t="s">
        <v>81</v>
      </c>
      <c r="C53" s="19"/>
      <c r="D53" s="19"/>
      <c r="E53" s="19"/>
      <c r="F53" s="19"/>
      <c r="G53" s="19"/>
      <c r="H53" s="19"/>
      <c r="I53" s="19"/>
      <c r="J53" s="19"/>
      <c r="K53" s="301">
        <v>0.03</v>
      </c>
      <c r="L53" s="302"/>
      <c r="M53" s="17"/>
      <c r="N53" s="6"/>
      <c r="O53" s="6"/>
      <c r="P53" s="6"/>
      <c r="Q53" s="6"/>
      <c r="R53" s="6"/>
      <c r="S53" s="6"/>
      <c r="T53" s="1"/>
      <c r="U53" s="299"/>
      <c r="V53" s="299"/>
      <c r="W53" s="299"/>
      <c r="X53" s="299"/>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row>
    <row r="54" spans="1:256" ht="3" customHeight="1" x14ac:dyDescent="0.25">
      <c r="A54" s="1"/>
      <c r="B54" s="55"/>
      <c r="C54" s="19"/>
      <c r="D54" s="19"/>
      <c r="E54" s="19"/>
      <c r="F54" s="19"/>
      <c r="G54" s="19"/>
      <c r="H54" s="19"/>
      <c r="I54" s="19"/>
      <c r="J54" s="6"/>
      <c r="K54" s="6"/>
      <c r="L54" s="6"/>
      <c r="M54" s="6"/>
      <c r="N54" s="6"/>
      <c r="O54" s="6"/>
      <c r="P54" s="6"/>
      <c r="Q54" s="6"/>
      <c r="R54" s="6"/>
      <c r="S54" s="6"/>
      <c r="T54" s="1"/>
      <c r="U54" s="299"/>
      <c r="V54" s="299"/>
      <c r="W54" s="299"/>
      <c r="X54" s="299"/>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row>
    <row r="55" spans="1:256" ht="15" customHeight="1" x14ac:dyDescent="0.25">
      <c r="A55" s="1"/>
      <c r="B55" s="53" t="s">
        <v>85</v>
      </c>
      <c r="C55" s="14"/>
      <c r="D55" s="14"/>
      <c r="E55" s="14"/>
      <c r="F55" s="14"/>
      <c r="G55" s="14"/>
      <c r="H55" s="14"/>
      <c r="I55" s="14"/>
      <c r="J55" s="14"/>
      <c r="K55" s="303">
        <f>K51+K52+K53</f>
        <v>0.31000000000000005</v>
      </c>
      <c r="L55" s="304"/>
      <c r="M55" s="17"/>
      <c r="N55" s="6"/>
      <c r="O55" s="6"/>
      <c r="P55" s="6"/>
      <c r="Q55" s="6"/>
      <c r="R55" s="6"/>
      <c r="S55" s="6"/>
      <c r="T55" s="1"/>
      <c r="U55" s="299"/>
      <c r="V55" s="299"/>
      <c r="W55" s="299"/>
      <c r="X55" s="299"/>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row>
    <row r="56" spans="1:256" ht="15" customHeight="1" x14ac:dyDescent="0.25">
      <c r="A56" s="1"/>
      <c r="B56" s="19"/>
      <c r="C56" s="19"/>
      <c r="D56" s="19"/>
      <c r="E56" s="19"/>
      <c r="F56" s="19"/>
      <c r="G56" s="19"/>
      <c r="H56" s="19"/>
      <c r="I56" s="19"/>
      <c r="J56" s="19"/>
      <c r="K56" s="113"/>
      <c r="L56" s="114"/>
      <c r="M56" s="17"/>
      <c r="N56" s="6"/>
      <c r="O56" s="6"/>
      <c r="P56" s="6"/>
      <c r="Q56" s="6"/>
      <c r="R56" s="6"/>
      <c r="S56" s="6"/>
      <c r="T56" s="1"/>
      <c r="U56" s="299"/>
      <c r="V56" s="299"/>
      <c r="W56" s="299"/>
      <c r="X56" s="299"/>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row>
    <row r="57" spans="1:256" ht="15" customHeight="1" x14ac:dyDescent="0.25">
      <c r="A57" s="1"/>
      <c r="B57" s="115" t="s">
        <v>115</v>
      </c>
      <c r="C57" s="17"/>
      <c r="D57" s="17"/>
      <c r="E57" s="17"/>
      <c r="F57" s="17"/>
      <c r="G57" s="17"/>
      <c r="H57" s="17"/>
      <c r="I57" s="17"/>
      <c r="J57" s="17"/>
      <c r="R57" s="6"/>
      <c r="S57" s="6"/>
      <c r="T57" s="1"/>
      <c r="U57" s="299"/>
      <c r="V57" s="299"/>
      <c r="W57" s="299"/>
      <c r="X57" s="299"/>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row>
    <row r="58" spans="1:256" ht="15" customHeight="1" x14ac:dyDescent="0.25">
      <c r="A58" s="1"/>
      <c r="B58" s="115"/>
      <c r="C58" s="17"/>
      <c r="D58" s="17"/>
      <c r="E58" s="17"/>
      <c r="F58" s="17"/>
      <c r="G58" s="17"/>
      <c r="H58" s="17"/>
      <c r="I58" s="17"/>
      <c r="J58" s="17"/>
      <c r="K58" s="307">
        <f>K21-K21*K55</f>
        <v>58.469159015538722</v>
      </c>
      <c r="L58" s="308"/>
      <c r="M58" s="17"/>
      <c r="N58" s="3" t="s">
        <v>76</v>
      </c>
      <c r="P58" s="296">
        <f>P21-P21*K55</f>
        <v>409.28411310877107</v>
      </c>
      <c r="Q58" s="297"/>
      <c r="R58" s="6"/>
      <c r="S58" s="6"/>
      <c r="T58" s="1"/>
      <c r="U58" s="299"/>
      <c r="V58" s="299"/>
      <c r="W58" s="299"/>
      <c r="X58" s="299"/>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row>
    <row r="59" spans="1:256" ht="15" customHeight="1" x14ac:dyDescent="0.25">
      <c r="A59" s="1"/>
      <c r="B59" s="17"/>
      <c r="C59" s="17"/>
      <c r="D59" s="17"/>
      <c r="E59" s="17"/>
      <c r="F59" s="17"/>
      <c r="G59" s="17"/>
      <c r="H59" s="17"/>
      <c r="I59" s="17"/>
      <c r="J59" s="17"/>
      <c r="K59" s="113"/>
      <c r="L59" s="114"/>
      <c r="M59" s="17"/>
      <c r="N59" s="6"/>
      <c r="O59" s="6"/>
      <c r="P59" s="6"/>
      <c r="Q59" s="6"/>
      <c r="R59" s="6"/>
      <c r="S59" s="6"/>
      <c r="T59" s="1"/>
      <c r="U59" s="299"/>
      <c r="V59" s="299"/>
      <c r="W59" s="299"/>
      <c r="X59" s="299"/>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row>
    <row r="60" spans="1:256" ht="3" customHeight="1" x14ac:dyDescent="0.25">
      <c r="A60" s="1"/>
      <c r="B60" s="116"/>
      <c r="C60" s="117"/>
      <c r="D60" s="117"/>
      <c r="E60" s="117"/>
      <c r="F60" s="117"/>
      <c r="G60" s="117"/>
      <c r="H60" s="117"/>
      <c r="I60" s="117"/>
      <c r="J60" s="117"/>
      <c r="K60" s="117"/>
      <c r="L60" s="117"/>
      <c r="M60" s="117"/>
      <c r="N60" s="118"/>
      <c r="O60" s="118"/>
      <c r="P60" s="118"/>
      <c r="Q60" s="118"/>
      <c r="R60" s="118"/>
      <c r="S60" s="119"/>
      <c r="T60" s="1"/>
      <c r="U60" s="299"/>
      <c r="V60" s="299"/>
      <c r="W60" s="299"/>
      <c r="X60" s="299"/>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row>
    <row r="61" spans="1:256" ht="15" customHeight="1" x14ac:dyDescent="0.25">
      <c r="A61" s="1"/>
      <c r="B61" s="1"/>
      <c r="C61" s="1"/>
      <c r="D61" s="1"/>
      <c r="E61" s="1"/>
      <c r="F61" s="1"/>
      <c r="G61" s="1"/>
      <c r="H61" s="1"/>
      <c r="I61" s="1"/>
      <c r="J61" s="1"/>
      <c r="K61" s="1"/>
      <c r="L61" s="1"/>
      <c r="M61" s="1"/>
      <c r="N61" s="1"/>
      <c r="O61" s="1"/>
      <c r="P61" s="1"/>
      <c r="Q61" s="1"/>
      <c r="R61" s="1"/>
      <c r="S61" s="1"/>
      <c r="T61" s="1"/>
      <c r="U61" s="299"/>
      <c r="V61" s="299"/>
      <c r="W61" s="299"/>
      <c r="X61" s="299"/>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row>
    <row r="62" spans="1:256" ht="15" customHeight="1" x14ac:dyDescent="0.25">
      <c r="A62" s="1"/>
      <c r="B62" s="298" t="s">
        <v>108</v>
      </c>
      <c r="C62" s="298"/>
      <c r="D62" s="298"/>
      <c r="E62" s="298"/>
      <c r="F62" s="298"/>
      <c r="G62" s="298"/>
      <c r="H62" s="298"/>
      <c r="I62" s="298"/>
      <c r="J62" s="298"/>
      <c r="K62" s="298"/>
      <c r="L62" s="298"/>
      <c r="M62" s="298"/>
      <c r="N62" s="298"/>
      <c r="O62" s="298"/>
      <c r="P62" s="298"/>
      <c r="Q62" s="298"/>
      <c r="R62" s="298"/>
      <c r="S62" s="298"/>
      <c r="T62" s="1"/>
      <c r="U62" s="299"/>
      <c r="V62" s="299"/>
      <c r="W62" s="299"/>
      <c r="X62" s="299"/>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row>
    <row r="63" spans="1:256" ht="15" customHeight="1" x14ac:dyDescent="0.25">
      <c r="A63" s="1"/>
      <c r="B63" s="298"/>
      <c r="C63" s="298"/>
      <c r="D63" s="298"/>
      <c r="E63" s="298"/>
      <c r="F63" s="298"/>
      <c r="G63" s="298"/>
      <c r="H63" s="298"/>
      <c r="I63" s="298"/>
      <c r="J63" s="298"/>
      <c r="K63" s="298"/>
      <c r="L63" s="298"/>
      <c r="M63" s="298"/>
      <c r="N63" s="298"/>
      <c r="O63" s="298"/>
      <c r="P63" s="298"/>
      <c r="Q63" s="298"/>
      <c r="R63" s="298"/>
      <c r="S63" s="298"/>
      <c r="T63" s="1"/>
      <c r="U63" s="299"/>
      <c r="V63" s="299"/>
      <c r="W63" s="299"/>
      <c r="X63" s="299"/>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row>
    <row r="64" spans="1:256" ht="15" customHeight="1" x14ac:dyDescent="0.25">
      <c r="A64" s="1"/>
      <c r="B64" s="1"/>
      <c r="C64" s="1"/>
      <c r="D64" s="1"/>
      <c r="E64" s="1"/>
      <c r="F64" s="1"/>
      <c r="G64" s="1"/>
      <c r="H64" s="1"/>
      <c r="I64" s="1"/>
      <c r="J64" s="1"/>
      <c r="K64" s="1"/>
      <c r="L64" s="1"/>
      <c r="M64" s="1"/>
      <c r="N64" s="1"/>
      <c r="O64" s="1"/>
      <c r="P64" s="1"/>
      <c r="Q64" s="1"/>
      <c r="R64" s="1"/>
      <c r="S64" s="1"/>
      <c r="T64" s="1"/>
      <c r="U64" s="144"/>
      <c r="V64" s="144"/>
      <c r="W64" s="144"/>
      <c r="X64" s="144"/>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row>
    <row r="65" spans="1:256" ht="15" customHeight="1" x14ac:dyDescent="0.25">
      <c r="A65" s="1"/>
      <c r="B65" s="1"/>
      <c r="C65" s="1"/>
      <c r="D65" s="1"/>
      <c r="E65" s="1"/>
      <c r="F65" s="1"/>
      <c r="G65" s="1"/>
      <c r="H65" s="1"/>
      <c r="I65" s="1"/>
      <c r="J65" s="1"/>
      <c r="K65" s="1"/>
      <c r="L65" s="1"/>
      <c r="M65" s="1"/>
      <c r="N65" s="1"/>
      <c r="O65" s="1"/>
      <c r="P65" s="1"/>
      <c r="Q65" s="1"/>
      <c r="R65" s="1"/>
      <c r="S65" s="1"/>
      <c r="T65" s="1"/>
      <c r="U65" s="144"/>
      <c r="V65" s="144"/>
      <c r="W65" s="144"/>
      <c r="X65" s="144"/>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row>
    <row r="66" spans="1:256" ht="15" customHeight="1" x14ac:dyDescent="0.25">
      <c r="A66" s="1"/>
      <c r="B66" s="1"/>
      <c r="C66" s="1"/>
      <c r="D66" s="1"/>
      <c r="E66" s="1"/>
      <c r="F66" s="1"/>
      <c r="G66" s="1"/>
      <c r="H66" s="1"/>
      <c r="I66" s="1"/>
      <c r="J66" s="1"/>
      <c r="K66" s="1"/>
      <c r="L66" s="1"/>
      <c r="M66" s="1"/>
      <c r="N66" s="1"/>
      <c r="O66" s="1"/>
      <c r="P66" s="1"/>
      <c r="Q66" s="1"/>
      <c r="R66" s="1"/>
      <c r="S66" s="1"/>
      <c r="T66" s="1"/>
      <c r="U66" s="144"/>
      <c r="V66" s="144"/>
      <c r="W66" s="144"/>
      <c r="X66" s="144"/>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row>
    <row r="67" spans="1:256" ht="15" customHeight="1" x14ac:dyDescent="0.25">
      <c r="A67" s="1"/>
      <c r="B67" s="1"/>
      <c r="C67" s="1"/>
      <c r="D67" s="1"/>
      <c r="E67" s="1"/>
      <c r="F67" s="1"/>
      <c r="G67" s="1"/>
      <c r="H67" s="1"/>
      <c r="I67" s="1"/>
      <c r="J67" s="1"/>
      <c r="K67" s="1"/>
      <c r="L67" s="1"/>
      <c r="M67" s="1"/>
      <c r="N67" s="1"/>
      <c r="O67" s="1"/>
      <c r="P67" s="1"/>
      <c r="Q67" s="1"/>
      <c r="R67" s="1"/>
      <c r="S67" s="1"/>
      <c r="T67" s="1"/>
      <c r="U67" s="144"/>
      <c r="V67" s="144"/>
      <c r="W67" s="144"/>
      <c r="X67" s="144"/>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row>
    <row r="68" spans="1:256" ht="15" customHeight="1" x14ac:dyDescent="0.25">
      <c r="A68" s="1"/>
      <c r="B68" s="1"/>
      <c r="C68" s="1"/>
      <c r="D68" s="1"/>
      <c r="E68" s="1"/>
      <c r="F68" s="1"/>
      <c r="G68" s="1"/>
      <c r="H68" s="1"/>
      <c r="I68" s="1"/>
      <c r="J68" s="1"/>
      <c r="K68" s="1"/>
      <c r="L68" s="1"/>
      <c r="M68" s="1"/>
      <c r="N68" s="1"/>
      <c r="O68" s="1"/>
      <c r="P68" s="1"/>
      <c r="Q68" s="1"/>
      <c r="R68" s="1"/>
      <c r="S68" s="1"/>
      <c r="T68" s="1"/>
      <c r="U68" s="120"/>
      <c r="V68" s="120"/>
      <c r="W68" s="120"/>
      <c r="X68" s="120"/>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row>
    <row r="69" spans="1:256" ht="15" customHeight="1" x14ac:dyDescent="0.25">
      <c r="A69" s="1"/>
      <c r="B69" s="1"/>
      <c r="C69" s="1"/>
      <c r="D69" s="1"/>
      <c r="E69" s="1"/>
      <c r="F69" s="1"/>
      <c r="G69" s="1"/>
      <c r="H69" s="1"/>
      <c r="I69" s="1"/>
      <c r="J69" s="1"/>
      <c r="K69" s="1"/>
      <c r="L69" s="1"/>
      <c r="M69" s="1"/>
      <c r="N69" s="1"/>
      <c r="O69" s="1"/>
      <c r="P69" s="1"/>
      <c r="Q69" s="1"/>
      <c r="R69" s="1"/>
      <c r="S69" s="1"/>
      <c r="T69" s="1"/>
      <c r="U69" s="120"/>
      <c r="V69" s="120"/>
      <c r="W69" s="120"/>
      <c r="X69" s="120"/>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row>
    <row r="70" spans="1:256" ht="15" customHeight="1" x14ac:dyDescent="0.25">
      <c r="A70" s="1"/>
      <c r="B70" s="1"/>
      <c r="C70" s="1"/>
      <c r="D70" s="1"/>
      <c r="E70" s="1"/>
      <c r="F70" s="1"/>
      <c r="G70" s="1"/>
      <c r="H70" s="1"/>
      <c r="I70" s="1"/>
      <c r="J70" s="1"/>
      <c r="K70" s="1"/>
      <c r="L70" s="1"/>
      <c r="M70" s="1"/>
      <c r="N70" s="1"/>
      <c r="O70" s="1"/>
      <c r="P70" s="1"/>
      <c r="Q70" s="1"/>
      <c r="R70" s="1"/>
      <c r="S70" s="1"/>
      <c r="T70" s="1"/>
      <c r="U70" s="120"/>
      <c r="V70" s="120"/>
      <c r="W70" s="120"/>
      <c r="X70" s="120"/>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row>
    <row r="71" spans="1:256" ht="15" customHeight="1" x14ac:dyDescent="0.25">
      <c r="A71" s="1"/>
      <c r="B71" s="1"/>
      <c r="C71" s="1"/>
      <c r="D71" s="1"/>
      <c r="E71" s="1"/>
      <c r="F71" s="1"/>
      <c r="G71" s="1"/>
      <c r="H71" s="1"/>
      <c r="I71" s="1"/>
      <c r="J71" s="1"/>
      <c r="K71" s="1"/>
      <c r="L71" s="1"/>
      <c r="M71" s="1"/>
      <c r="N71" s="1"/>
      <c r="O71" s="1"/>
      <c r="P71" s="1"/>
      <c r="Q71" s="1"/>
      <c r="R71" s="1"/>
      <c r="S71" s="1"/>
      <c r="T71" s="1"/>
      <c r="U71" s="120"/>
      <c r="V71" s="120"/>
      <c r="W71" s="120"/>
      <c r="X71" s="120"/>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row>
    <row r="72" spans="1:256" ht="15" customHeight="1" x14ac:dyDescent="0.25">
      <c r="A72" s="1"/>
      <c r="B72" s="1"/>
      <c r="C72" s="1"/>
      <c r="D72" s="1"/>
      <c r="E72" s="1"/>
      <c r="F72" s="1"/>
      <c r="G72" s="1"/>
      <c r="H72" s="1"/>
      <c r="I72" s="1"/>
      <c r="J72" s="1"/>
      <c r="K72" s="1"/>
      <c r="L72" s="1"/>
      <c r="M72" s="1"/>
      <c r="N72" s="1"/>
      <c r="O72" s="1"/>
      <c r="P72" s="1"/>
      <c r="Q72" s="1"/>
      <c r="R72" s="1"/>
      <c r="S72" s="1"/>
      <c r="T72" s="1"/>
      <c r="U72" s="120"/>
      <c r="V72" s="120"/>
      <c r="W72" s="120"/>
      <c r="X72" s="120"/>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row>
    <row r="73" spans="1:25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row>
    <row r="74" spans="1:25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row>
    <row r="75" spans="1:25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row>
    <row r="76" spans="1:25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row>
    <row r="77" spans="1:25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row>
    <row r="78" spans="1:25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row>
    <row r="79" spans="1:25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row>
    <row r="80" spans="1:25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row>
    <row r="81" spans="1:25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row>
    <row r="82" spans="1:25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row>
    <row r="83" spans="1:25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row>
    <row r="84" spans="1:25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row>
    <row r="85" spans="1:25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row>
    <row r="86" spans="1:25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row>
    <row r="87" spans="1:25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row>
    <row r="88" spans="1:25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row>
    <row r="89" spans="1:25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row>
    <row r="90" spans="1:25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row>
    <row r="91" spans="1:25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row>
    <row r="92" spans="1:25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row>
    <row r="93" spans="1:25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row>
    <row r="94" spans="1:25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row>
    <row r="95" spans="1:25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row>
    <row r="96" spans="1:25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row>
    <row r="97" spans="1:25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row>
    <row r="98" spans="1:25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row>
    <row r="99" spans="1:25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row>
    <row r="100" spans="1:25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row>
    <row r="101" spans="1:25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row>
    <row r="102" spans="1:25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row>
    <row r="103" spans="1:25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row>
    <row r="104" spans="1:25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row>
    <row r="105" spans="1:25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row>
    <row r="106" spans="1:25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row>
    <row r="107" spans="1:25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row>
    <row r="108" spans="1:25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row>
    <row r="109" spans="1:25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row>
    <row r="110" spans="1:25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row>
    <row r="111" spans="1:25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row>
    <row r="112" spans="1:25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row>
    <row r="113" spans="1:25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row>
    <row r="114" spans="1:25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row>
    <row r="115" spans="1:25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row>
    <row r="116" spans="1:25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row>
    <row r="117" spans="1:25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row>
    <row r="118" spans="1:25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row>
    <row r="119" spans="1:25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row>
    <row r="120" spans="1:25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row>
    <row r="121" spans="1:25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row>
    <row r="122" spans="1:25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row>
    <row r="123" spans="1:25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row>
    <row r="124" spans="1:25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row>
    <row r="125" spans="1:25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row>
    <row r="126" spans="1:25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c r="IV126" s="1"/>
    </row>
    <row r="127" spans="1:25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row>
    <row r="128" spans="1:25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c r="IV128" s="1"/>
    </row>
    <row r="129" spans="1:25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c r="IV129" s="1"/>
    </row>
    <row r="130" spans="1:256" x14ac:dyDescent="0.25">
      <c r="A130" s="1"/>
      <c r="B130" s="1"/>
      <c r="C130" s="1"/>
      <c r="D130" s="1"/>
      <c r="E130" s="1"/>
      <c r="F130" s="1"/>
      <c r="G130" s="1"/>
      <c r="H130" s="1"/>
      <c r="I130" s="1"/>
      <c r="J130" s="1"/>
      <c r="K130" s="1"/>
      <c r="L130" s="1"/>
      <c r="M130" s="1"/>
      <c r="N130" s="1"/>
      <c r="O130" s="1"/>
      <c r="P130" s="1"/>
      <c r="Q130" s="1"/>
      <c r="R130" s="1"/>
      <c r="S130" s="1"/>
      <c r="T130" s="1"/>
      <c r="U130" s="1"/>
      <c r="V130" s="1"/>
      <c r="W130" s="1"/>
    </row>
    <row r="131" spans="1:256" x14ac:dyDescent="0.25">
      <c r="A131" s="1"/>
      <c r="B131" s="1"/>
      <c r="C131" s="1"/>
      <c r="D131" s="1"/>
      <c r="E131" s="1"/>
      <c r="F131" s="1"/>
      <c r="G131" s="1"/>
      <c r="H131" s="1"/>
      <c r="I131" s="1"/>
      <c r="J131" s="1"/>
      <c r="K131" s="1"/>
      <c r="L131" s="1"/>
      <c r="M131" s="1"/>
      <c r="N131" s="1"/>
      <c r="O131" s="1"/>
      <c r="P131" s="1"/>
      <c r="Q131" s="1"/>
      <c r="R131" s="1"/>
      <c r="S131" s="1"/>
      <c r="T131" s="1"/>
      <c r="U131" s="1"/>
      <c r="V131" s="1"/>
      <c r="W131" s="1"/>
    </row>
    <row r="132" spans="1:256" x14ac:dyDescent="0.25">
      <c r="A132" s="1"/>
      <c r="B132" s="1"/>
      <c r="C132" s="1"/>
      <c r="D132" s="1"/>
      <c r="E132" s="1"/>
      <c r="F132" s="1"/>
      <c r="G132" s="1"/>
      <c r="H132" s="1"/>
      <c r="I132" s="1"/>
      <c r="J132" s="1"/>
      <c r="K132" s="1"/>
      <c r="L132" s="1"/>
      <c r="M132" s="1"/>
      <c r="N132" s="1"/>
      <c r="O132" s="1"/>
      <c r="P132" s="1"/>
      <c r="Q132" s="1"/>
      <c r="R132" s="1"/>
      <c r="S132" s="1"/>
      <c r="T132" s="1"/>
      <c r="U132" s="1"/>
      <c r="V132" s="1"/>
      <c r="W132" s="1"/>
    </row>
    <row r="133" spans="1:256" x14ac:dyDescent="0.25">
      <c r="A133" s="1"/>
      <c r="B133" s="1"/>
      <c r="C133" s="1"/>
      <c r="D133" s="1"/>
      <c r="E133" s="1"/>
      <c r="F133" s="1"/>
      <c r="G133" s="1"/>
      <c r="H133" s="1"/>
      <c r="I133" s="1"/>
      <c r="J133" s="1"/>
      <c r="K133" s="1"/>
      <c r="L133" s="1"/>
      <c r="M133" s="1"/>
      <c r="N133" s="1"/>
      <c r="O133" s="1"/>
      <c r="P133" s="1"/>
      <c r="Q133" s="1"/>
      <c r="R133" s="1"/>
      <c r="S133" s="1"/>
      <c r="T133" s="1"/>
      <c r="U133" s="1"/>
      <c r="V133" s="1"/>
      <c r="W133" s="1"/>
    </row>
    <row r="134" spans="1:256" x14ac:dyDescent="0.25">
      <c r="A134" s="1"/>
      <c r="B134" s="1"/>
      <c r="C134" s="1"/>
      <c r="D134" s="1"/>
      <c r="E134" s="1"/>
      <c r="F134" s="1"/>
      <c r="G134" s="1"/>
      <c r="H134" s="1"/>
      <c r="I134" s="1"/>
      <c r="J134" s="1"/>
      <c r="K134" s="1"/>
      <c r="L134" s="1"/>
      <c r="M134" s="1"/>
      <c r="N134" s="1"/>
      <c r="O134" s="1"/>
      <c r="P134" s="1"/>
      <c r="Q134" s="1"/>
      <c r="R134" s="1"/>
      <c r="S134" s="1"/>
      <c r="T134" s="1"/>
      <c r="U134" s="1"/>
      <c r="V134" s="1"/>
      <c r="W134" s="1"/>
    </row>
    <row r="135" spans="1:256" x14ac:dyDescent="0.25">
      <c r="A135" s="1"/>
      <c r="B135" s="1"/>
      <c r="C135" s="1"/>
      <c r="D135" s="1"/>
      <c r="E135" s="1"/>
      <c r="F135" s="1"/>
      <c r="G135" s="1"/>
      <c r="H135" s="1"/>
      <c r="I135" s="1"/>
      <c r="J135" s="1"/>
      <c r="K135" s="1"/>
      <c r="L135" s="1"/>
      <c r="M135" s="1"/>
      <c r="N135" s="1"/>
      <c r="O135" s="1"/>
      <c r="P135" s="1"/>
      <c r="Q135" s="1"/>
      <c r="R135" s="1"/>
      <c r="S135" s="1"/>
      <c r="T135" s="1"/>
      <c r="U135" s="1"/>
      <c r="V135" s="1"/>
      <c r="W135" s="1"/>
    </row>
    <row r="136" spans="1:256" x14ac:dyDescent="0.25">
      <c r="A136" s="1"/>
      <c r="B136" s="1"/>
      <c r="C136" s="1"/>
      <c r="D136" s="1"/>
      <c r="E136" s="1"/>
      <c r="F136" s="1"/>
      <c r="G136" s="1"/>
      <c r="H136" s="1"/>
      <c r="I136" s="1"/>
      <c r="J136" s="1"/>
      <c r="K136" s="1"/>
      <c r="L136" s="1"/>
      <c r="M136" s="1"/>
      <c r="N136" s="1"/>
      <c r="O136" s="1"/>
      <c r="P136" s="1"/>
      <c r="Q136" s="1"/>
      <c r="R136" s="1"/>
      <c r="S136" s="1"/>
      <c r="T136" s="1"/>
      <c r="U136" s="1"/>
      <c r="V136" s="1"/>
      <c r="W136" s="1"/>
    </row>
    <row r="137" spans="1:256" x14ac:dyDescent="0.25">
      <c r="A137" s="1"/>
      <c r="B137" s="1"/>
      <c r="C137" s="1"/>
      <c r="D137" s="1"/>
      <c r="E137" s="1"/>
      <c r="F137" s="1"/>
      <c r="G137" s="1"/>
      <c r="H137" s="1"/>
      <c r="I137" s="1"/>
      <c r="J137" s="1"/>
      <c r="K137" s="1"/>
      <c r="L137" s="1"/>
      <c r="M137" s="1"/>
      <c r="N137" s="1"/>
      <c r="O137" s="1"/>
      <c r="P137" s="1"/>
      <c r="Q137" s="1"/>
      <c r="R137" s="1"/>
      <c r="S137" s="1"/>
      <c r="T137" s="1"/>
      <c r="U137" s="1"/>
      <c r="V137" s="1"/>
      <c r="W137" s="1"/>
    </row>
    <row r="138" spans="1:256" x14ac:dyDescent="0.25">
      <c r="A138" s="1"/>
      <c r="B138" s="1"/>
      <c r="C138" s="1"/>
      <c r="D138" s="1"/>
      <c r="E138" s="1"/>
      <c r="F138" s="1"/>
      <c r="G138" s="1"/>
      <c r="H138" s="1"/>
      <c r="I138" s="1"/>
      <c r="J138" s="1"/>
      <c r="K138" s="1"/>
      <c r="L138" s="1"/>
      <c r="M138" s="1"/>
      <c r="N138" s="1"/>
      <c r="O138" s="1"/>
      <c r="P138" s="1"/>
      <c r="Q138" s="1"/>
      <c r="R138" s="1"/>
      <c r="S138" s="1"/>
      <c r="T138" s="1"/>
      <c r="U138" s="1"/>
      <c r="V138" s="1"/>
      <c r="W138" s="1"/>
    </row>
    <row r="139" spans="1:256" x14ac:dyDescent="0.25">
      <c r="A139" s="1"/>
      <c r="B139" s="1"/>
      <c r="C139" s="1"/>
      <c r="D139" s="1"/>
      <c r="E139" s="1"/>
      <c r="F139" s="1"/>
      <c r="G139" s="1"/>
      <c r="H139" s="1"/>
      <c r="I139" s="1"/>
      <c r="J139" s="1"/>
      <c r="K139" s="1"/>
      <c r="L139" s="1"/>
      <c r="M139" s="1"/>
      <c r="N139" s="1"/>
      <c r="O139" s="1"/>
      <c r="P139" s="1"/>
      <c r="Q139" s="1"/>
      <c r="R139" s="1"/>
      <c r="S139" s="1"/>
      <c r="T139" s="1"/>
      <c r="U139" s="1"/>
      <c r="V139" s="1"/>
      <c r="W139" s="1"/>
    </row>
    <row r="140" spans="1:256" x14ac:dyDescent="0.25">
      <c r="A140" s="1"/>
      <c r="B140" s="1"/>
      <c r="C140" s="1"/>
      <c r="D140" s="1"/>
      <c r="E140" s="1"/>
      <c r="F140" s="1"/>
      <c r="G140" s="1"/>
      <c r="H140" s="1"/>
      <c r="I140" s="1"/>
      <c r="J140" s="1"/>
      <c r="K140" s="1"/>
      <c r="L140" s="1"/>
      <c r="M140" s="1"/>
      <c r="N140" s="1"/>
      <c r="O140" s="1"/>
      <c r="P140" s="1"/>
      <c r="Q140" s="1"/>
      <c r="R140" s="1"/>
      <c r="S140" s="1"/>
      <c r="T140" s="1"/>
      <c r="U140" s="1"/>
      <c r="V140" s="1"/>
      <c r="W140" s="1"/>
    </row>
    <row r="141" spans="1:256" x14ac:dyDescent="0.25">
      <c r="A141" s="1"/>
      <c r="B141" s="1"/>
      <c r="C141" s="1"/>
      <c r="D141" s="1"/>
      <c r="E141" s="1"/>
      <c r="F141" s="1"/>
      <c r="G141" s="1"/>
      <c r="H141" s="1"/>
      <c r="I141" s="1"/>
      <c r="J141" s="1"/>
      <c r="K141" s="1"/>
      <c r="L141" s="1"/>
      <c r="M141" s="1"/>
      <c r="N141" s="1"/>
      <c r="O141" s="1"/>
      <c r="P141" s="1"/>
      <c r="Q141" s="1"/>
      <c r="R141" s="1"/>
      <c r="S141" s="1"/>
      <c r="T141" s="1"/>
      <c r="U141" s="1"/>
      <c r="V141" s="1"/>
      <c r="W141" s="1"/>
    </row>
    <row r="142" spans="1:256" x14ac:dyDescent="0.25">
      <c r="A142" s="1"/>
      <c r="B142" s="1"/>
      <c r="C142" s="1"/>
      <c r="D142" s="1"/>
      <c r="E142" s="1"/>
      <c r="F142" s="1"/>
      <c r="G142" s="1"/>
      <c r="H142" s="1"/>
      <c r="I142" s="1"/>
      <c r="J142" s="1"/>
      <c r="K142" s="1"/>
      <c r="L142" s="1"/>
      <c r="M142" s="1"/>
      <c r="N142" s="1"/>
      <c r="O142" s="1"/>
      <c r="P142" s="1"/>
      <c r="Q142" s="1"/>
      <c r="R142" s="1"/>
      <c r="S142" s="1"/>
      <c r="T142" s="1"/>
      <c r="U142" s="1"/>
      <c r="V142" s="1"/>
      <c r="W142" s="1"/>
    </row>
    <row r="143" spans="1:256" x14ac:dyDescent="0.25">
      <c r="A143" s="1"/>
      <c r="B143" s="1"/>
      <c r="C143" s="1"/>
      <c r="D143" s="1"/>
      <c r="E143" s="1"/>
      <c r="F143" s="1"/>
      <c r="G143" s="1"/>
      <c r="H143" s="1"/>
      <c r="I143" s="1"/>
      <c r="J143" s="1"/>
      <c r="K143" s="1"/>
      <c r="L143" s="1"/>
      <c r="M143" s="1"/>
      <c r="N143" s="1"/>
      <c r="O143" s="1"/>
      <c r="P143" s="1"/>
      <c r="Q143" s="1"/>
      <c r="R143" s="1"/>
      <c r="S143" s="1"/>
      <c r="T143" s="1"/>
      <c r="U143" s="1"/>
      <c r="V143" s="1"/>
      <c r="W143" s="1"/>
    </row>
    <row r="144" spans="1:256" x14ac:dyDescent="0.25">
      <c r="A144" s="1"/>
      <c r="B144" s="1"/>
      <c r="C144" s="1"/>
      <c r="D144" s="1"/>
      <c r="E144" s="1"/>
      <c r="F144" s="1"/>
      <c r="G144" s="1"/>
      <c r="H144" s="1"/>
      <c r="I144" s="1"/>
      <c r="J144" s="1"/>
      <c r="K144" s="1"/>
      <c r="L144" s="1"/>
      <c r="M144" s="1"/>
      <c r="N144" s="1"/>
      <c r="O144" s="1"/>
      <c r="P144" s="1"/>
      <c r="Q144" s="1"/>
      <c r="R144" s="1"/>
      <c r="S144" s="1"/>
      <c r="T144" s="1"/>
      <c r="U144" s="1"/>
      <c r="V144" s="1"/>
      <c r="W144" s="1"/>
    </row>
    <row r="145" spans="1:23" x14ac:dyDescent="0.25">
      <c r="A145" s="1"/>
      <c r="B145" s="1"/>
      <c r="C145" s="1"/>
      <c r="D145" s="1"/>
      <c r="E145" s="1"/>
      <c r="F145" s="1"/>
      <c r="G145" s="1"/>
      <c r="H145" s="1"/>
      <c r="I145" s="1"/>
      <c r="J145" s="1"/>
      <c r="K145" s="1"/>
      <c r="L145" s="1"/>
      <c r="M145" s="1"/>
      <c r="N145" s="1"/>
      <c r="O145" s="1"/>
      <c r="P145" s="1"/>
      <c r="Q145" s="1"/>
      <c r="R145" s="1"/>
      <c r="S145" s="1"/>
      <c r="T145" s="1"/>
      <c r="U145" s="1"/>
      <c r="V145" s="1"/>
      <c r="W145" s="1"/>
    </row>
    <row r="146" spans="1:23" x14ac:dyDescent="0.25">
      <c r="A146" s="1"/>
      <c r="B146" s="1"/>
      <c r="C146" s="1"/>
      <c r="D146" s="1"/>
      <c r="E146" s="1"/>
      <c r="F146" s="1"/>
      <c r="G146" s="1"/>
      <c r="H146" s="1"/>
      <c r="I146" s="1"/>
      <c r="J146" s="1"/>
      <c r="K146" s="1"/>
      <c r="L146" s="1"/>
      <c r="M146" s="1"/>
      <c r="N146" s="1"/>
      <c r="O146" s="1"/>
      <c r="P146" s="1"/>
      <c r="Q146" s="1"/>
      <c r="R146" s="1"/>
      <c r="S146" s="1"/>
      <c r="T146" s="1"/>
      <c r="U146" s="1"/>
      <c r="V146" s="1"/>
      <c r="W146" s="1"/>
    </row>
    <row r="147" spans="1:23" x14ac:dyDescent="0.25">
      <c r="A147" s="1"/>
      <c r="B147" s="1"/>
      <c r="C147" s="1"/>
      <c r="D147" s="1"/>
      <c r="E147" s="1"/>
      <c r="F147" s="1"/>
      <c r="G147" s="1"/>
      <c r="H147" s="1"/>
      <c r="I147" s="1"/>
      <c r="J147" s="1"/>
      <c r="K147" s="1"/>
      <c r="L147" s="1"/>
      <c r="M147" s="1"/>
      <c r="N147" s="1"/>
      <c r="O147" s="1"/>
      <c r="P147" s="1"/>
      <c r="Q147" s="1"/>
      <c r="R147" s="1"/>
      <c r="S147" s="1"/>
      <c r="T147" s="1"/>
      <c r="U147" s="1"/>
      <c r="V147" s="1"/>
      <c r="W147" s="1"/>
    </row>
    <row r="148" spans="1:23" x14ac:dyDescent="0.25">
      <c r="A148" s="1"/>
      <c r="B148" s="1"/>
      <c r="C148" s="1"/>
      <c r="D148" s="1"/>
      <c r="E148" s="1"/>
      <c r="F148" s="1"/>
      <c r="G148" s="1"/>
      <c r="H148" s="1"/>
      <c r="I148" s="1"/>
      <c r="J148" s="1"/>
      <c r="K148" s="1"/>
      <c r="L148" s="1"/>
      <c r="M148" s="1"/>
      <c r="N148" s="1"/>
      <c r="O148" s="1"/>
      <c r="P148" s="1"/>
      <c r="Q148" s="1"/>
      <c r="R148" s="1"/>
      <c r="S148" s="1"/>
      <c r="T148" s="1"/>
      <c r="U148" s="1"/>
      <c r="V148" s="1"/>
      <c r="W148" s="1"/>
    </row>
    <row r="149" spans="1:23" x14ac:dyDescent="0.25">
      <c r="A149" s="1"/>
      <c r="B149" s="1"/>
      <c r="C149" s="1"/>
      <c r="D149" s="1"/>
      <c r="E149" s="1"/>
      <c r="F149" s="1"/>
      <c r="G149" s="1"/>
      <c r="H149" s="1"/>
      <c r="I149" s="1"/>
      <c r="J149" s="1"/>
      <c r="K149" s="1"/>
      <c r="L149" s="1"/>
      <c r="M149" s="1"/>
      <c r="N149" s="1"/>
      <c r="O149" s="1"/>
      <c r="P149" s="1"/>
      <c r="Q149" s="1"/>
      <c r="R149" s="1"/>
      <c r="S149" s="1"/>
      <c r="T149" s="1"/>
      <c r="U149" s="1"/>
      <c r="V149" s="1"/>
      <c r="W149" s="1"/>
    </row>
    <row r="150" spans="1:23" x14ac:dyDescent="0.25">
      <c r="A150" s="1"/>
      <c r="B150" s="1"/>
      <c r="C150" s="1"/>
      <c r="D150" s="1"/>
      <c r="E150" s="1"/>
      <c r="F150" s="1"/>
      <c r="G150" s="1"/>
      <c r="H150" s="1"/>
      <c r="I150" s="1"/>
      <c r="J150" s="1"/>
      <c r="K150" s="1"/>
      <c r="L150" s="1"/>
      <c r="M150" s="1"/>
      <c r="N150" s="1"/>
      <c r="O150" s="1"/>
      <c r="P150" s="1"/>
      <c r="Q150" s="1"/>
      <c r="R150" s="1"/>
      <c r="S150" s="1"/>
      <c r="T150" s="1"/>
      <c r="U150" s="1"/>
      <c r="V150" s="1"/>
      <c r="W150" s="1"/>
    </row>
    <row r="151" spans="1:23" x14ac:dyDescent="0.25">
      <c r="A151" s="1"/>
      <c r="B151" s="1"/>
      <c r="C151" s="1"/>
      <c r="D151" s="1"/>
      <c r="E151" s="1"/>
      <c r="F151" s="1"/>
      <c r="G151" s="1"/>
      <c r="H151" s="1"/>
      <c r="I151" s="1"/>
      <c r="J151" s="1"/>
      <c r="K151" s="1"/>
      <c r="L151" s="1"/>
      <c r="M151" s="1"/>
      <c r="N151" s="1"/>
      <c r="O151" s="1"/>
      <c r="P151" s="1"/>
      <c r="Q151" s="1"/>
      <c r="R151" s="1"/>
      <c r="S151" s="1"/>
      <c r="T151" s="1"/>
      <c r="U151" s="1"/>
      <c r="V151" s="1"/>
      <c r="W151" s="1"/>
    </row>
    <row r="152" spans="1:23" x14ac:dyDescent="0.25">
      <c r="A152" s="1"/>
      <c r="B152" s="1"/>
      <c r="C152" s="1"/>
      <c r="D152" s="1"/>
      <c r="E152" s="1"/>
      <c r="F152" s="1"/>
      <c r="G152" s="1"/>
      <c r="H152" s="1"/>
      <c r="I152" s="1"/>
      <c r="J152" s="1"/>
      <c r="K152" s="1"/>
      <c r="L152" s="1"/>
      <c r="M152" s="1"/>
      <c r="N152" s="1"/>
      <c r="O152" s="1"/>
      <c r="P152" s="1"/>
      <c r="Q152" s="1"/>
      <c r="R152" s="1"/>
      <c r="S152" s="1"/>
      <c r="T152" s="1"/>
      <c r="U152" s="1"/>
      <c r="V152" s="1"/>
      <c r="W152" s="1"/>
    </row>
    <row r="153" spans="1:23" x14ac:dyDescent="0.25">
      <c r="A153" s="1"/>
      <c r="B153" s="1"/>
      <c r="C153" s="1"/>
      <c r="D153" s="1"/>
      <c r="E153" s="1"/>
      <c r="F153" s="1"/>
      <c r="G153" s="1"/>
      <c r="H153" s="1"/>
      <c r="I153" s="1"/>
      <c r="J153" s="1"/>
      <c r="K153" s="1"/>
      <c r="L153" s="1"/>
      <c r="M153" s="1"/>
      <c r="N153" s="1"/>
      <c r="O153" s="1"/>
      <c r="P153" s="1"/>
      <c r="Q153" s="1"/>
      <c r="R153" s="1"/>
      <c r="S153" s="1"/>
      <c r="T153" s="1"/>
      <c r="U153" s="1"/>
      <c r="V153" s="1"/>
      <c r="W153" s="1"/>
    </row>
    <row r="154" spans="1:23" x14ac:dyDescent="0.25">
      <c r="A154" s="1"/>
      <c r="B154" s="1"/>
      <c r="C154" s="1"/>
      <c r="D154" s="1"/>
      <c r="E154" s="1"/>
      <c r="F154" s="1"/>
      <c r="G154" s="1"/>
      <c r="H154" s="1"/>
      <c r="I154" s="1"/>
      <c r="J154" s="1"/>
      <c r="K154" s="1"/>
      <c r="L154" s="1"/>
      <c r="M154" s="1"/>
      <c r="N154" s="1"/>
      <c r="O154" s="1"/>
      <c r="P154" s="1"/>
      <c r="Q154" s="1"/>
      <c r="R154" s="1"/>
      <c r="S154" s="1"/>
      <c r="T154" s="1"/>
      <c r="U154" s="1"/>
      <c r="V154" s="1"/>
      <c r="W154" s="1"/>
    </row>
    <row r="155" spans="1:23" x14ac:dyDescent="0.25">
      <c r="A155" s="1"/>
      <c r="B155" s="1"/>
      <c r="C155" s="1"/>
      <c r="D155" s="1"/>
      <c r="E155" s="1"/>
      <c r="F155" s="1"/>
      <c r="G155" s="1"/>
      <c r="H155" s="1"/>
      <c r="I155" s="1"/>
      <c r="J155" s="1"/>
      <c r="K155" s="1"/>
      <c r="L155" s="1"/>
      <c r="M155" s="1"/>
      <c r="N155" s="1"/>
      <c r="O155" s="1"/>
      <c r="P155" s="1"/>
      <c r="Q155" s="1"/>
      <c r="R155" s="1"/>
      <c r="S155" s="1"/>
      <c r="T155" s="1"/>
      <c r="U155" s="1"/>
      <c r="V155" s="1"/>
      <c r="W155" s="1"/>
    </row>
    <row r="156" spans="1:23" x14ac:dyDescent="0.25">
      <c r="A156" s="1"/>
      <c r="B156" s="1"/>
      <c r="C156" s="1"/>
      <c r="D156" s="1"/>
      <c r="E156" s="1"/>
      <c r="F156" s="1"/>
      <c r="G156" s="1"/>
      <c r="H156" s="1"/>
      <c r="I156" s="1"/>
      <c r="J156" s="1"/>
      <c r="K156" s="1"/>
      <c r="L156" s="1"/>
      <c r="M156" s="1"/>
      <c r="N156" s="1"/>
      <c r="O156" s="1"/>
      <c r="P156" s="1"/>
      <c r="Q156" s="1"/>
      <c r="R156" s="1"/>
      <c r="S156" s="1"/>
      <c r="T156" s="1"/>
      <c r="U156" s="1"/>
      <c r="V156" s="1"/>
      <c r="W156" s="1"/>
    </row>
    <row r="157" spans="1:23" x14ac:dyDescent="0.25">
      <c r="A157" s="1"/>
      <c r="B157" s="1"/>
      <c r="C157" s="1"/>
      <c r="D157" s="1"/>
      <c r="E157" s="1"/>
      <c r="F157" s="1"/>
      <c r="G157" s="1"/>
      <c r="H157" s="1"/>
      <c r="I157" s="1"/>
      <c r="J157" s="1"/>
      <c r="K157" s="1"/>
      <c r="L157" s="1"/>
      <c r="M157" s="1"/>
      <c r="N157" s="1"/>
      <c r="O157" s="1"/>
      <c r="P157" s="1"/>
      <c r="Q157" s="1"/>
      <c r="R157" s="1"/>
      <c r="S157" s="1"/>
      <c r="T157" s="1"/>
      <c r="U157" s="1"/>
      <c r="V157" s="1"/>
      <c r="W157" s="1"/>
    </row>
    <row r="158" spans="1:23" x14ac:dyDescent="0.25">
      <c r="A158" s="1"/>
      <c r="B158" s="1"/>
      <c r="C158" s="1"/>
      <c r="D158" s="1"/>
      <c r="E158" s="1"/>
      <c r="F158" s="1"/>
      <c r="G158" s="1"/>
      <c r="H158" s="1"/>
      <c r="I158" s="1"/>
      <c r="J158" s="1"/>
      <c r="K158" s="1"/>
      <c r="L158" s="1"/>
      <c r="M158" s="1"/>
      <c r="N158" s="1"/>
      <c r="O158" s="1"/>
      <c r="P158" s="1"/>
      <c r="Q158" s="1"/>
      <c r="R158" s="1"/>
      <c r="S158" s="1"/>
      <c r="T158" s="1"/>
      <c r="U158" s="1"/>
      <c r="V158" s="1"/>
      <c r="W158" s="1"/>
    </row>
    <row r="159" spans="1:23" x14ac:dyDescent="0.25">
      <c r="A159" s="1"/>
      <c r="B159" s="1"/>
      <c r="C159" s="1"/>
      <c r="D159" s="1"/>
      <c r="E159" s="1"/>
      <c r="F159" s="1"/>
      <c r="G159" s="1"/>
      <c r="H159" s="1"/>
      <c r="I159" s="1"/>
      <c r="J159" s="1"/>
      <c r="K159" s="1"/>
      <c r="L159" s="1"/>
      <c r="M159" s="1"/>
      <c r="N159" s="1"/>
      <c r="O159" s="1"/>
      <c r="P159" s="1"/>
      <c r="Q159" s="1"/>
      <c r="R159" s="1"/>
      <c r="S159" s="1"/>
      <c r="T159" s="1"/>
      <c r="U159" s="1"/>
      <c r="V159" s="1"/>
      <c r="W159" s="1"/>
    </row>
    <row r="160" spans="1:23" x14ac:dyDescent="0.25">
      <c r="A160" s="1"/>
      <c r="B160" s="1"/>
      <c r="C160" s="1"/>
      <c r="D160" s="1"/>
      <c r="E160" s="1"/>
      <c r="F160" s="1"/>
      <c r="G160" s="1"/>
      <c r="H160" s="1"/>
      <c r="I160" s="1"/>
      <c r="J160" s="1"/>
      <c r="K160" s="1"/>
      <c r="L160" s="1"/>
      <c r="M160" s="1"/>
      <c r="N160" s="1"/>
      <c r="O160" s="1"/>
      <c r="P160" s="1"/>
      <c r="Q160" s="1"/>
      <c r="R160" s="1"/>
      <c r="S160" s="1"/>
      <c r="T160" s="1"/>
      <c r="U160" s="1"/>
      <c r="V160" s="1"/>
      <c r="W160" s="1"/>
    </row>
    <row r="161" spans="1:23" x14ac:dyDescent="0.25">
      <c r="A161" s="1"/>
      <c r="B161" s="1"/>
      <c r="C161" s="1"/>
      <c r="D161" s="1"/>
      <c r="E161" s="1"/>
      <c r="F161" s="1"/>
      <c r="G161" s="1"/>
      <c r="H161" s="1"/>
      <c r="I161" s="1"/>
      <c r="J161" s="1"/>
      <c r="K161" s="1"/>
      <c r="L161" s="1"/>
      <c r="M161" s="1"/>
      <c r="N161" s="1"/>
      <c r="O161" s="1"/>
      <c r="P161" s="1"/>
      <c r="Q161" s="1"/>
      <c r="R161" s="1"/>
      <c r="S161" s="1"/>
      <c r="T161" s="1"/>
      <c r="U161" s="1"/>
      <c r="V161" s="1"/>
      <c r="W161" s="1"/>
    </row>
    <row r="162" spans="1:23" x14ac:dyDescent="0.25">
      <c r="A162" s="1"/>
      <c r="B162" s="1"/>
      <c r="C162" s="1"/>
      <c r="D162" s="1"/>
      <c r="E162" s="1"/>
      <c r="F162" s="1"/>
      <c r="G162" s="1"/>
      <c r="H162" s="1"/>
      <c r="I162" s="1"/>
      <c r="J162" s="1"/>
      <c r="K162" s="1"/>
      <c r="L162" s="1"/>
      <c r="M162" s="1"/>
      <c r="N162" s="1"/>
      <c r="O162" s="1"/>
      <c r="P162" s="1"/>
      <c r="Q162" s="1"/>
      <c r="R162" s="1"/>
      <c r="S162" s="1"/>
      <c r="T162" s="1"/>
      <c r="U162" s="1"/>
      <c r="V162" s="1"/>
      <c r="W162" s="1"/>
    </row>
    <row r="163" spans="1:23" x14ac:dyDescent="0.25">
      <c r="A163" s="1"/>
      <c r="B163" s="1"/>
      <c r="C163" s="1"/>
      <c r="D163" s="1"/>
      <c r="E163" s="1"/>
      <c r="F163" s="1"/>
      <c r="G163" s="1"/>
      <c r="H163" s="1"/>
      <c r="I163" s="1"/>
      <c r="J163" s="1"/>
      <c r="K163" s="1"/>
      <c r="L163" s="1"/>
      <c r="M163" s="1"/>
      <c r="N163" s="1"/>
      <c r="O163" s="1"/>
      <c r="P163" s="1"/>
      <c r="Q163" s="1"/>
      <c r="R163" s="1"/>
      <c r="S163" s="1"/>
      <c r="T163" s="1"/>
      <c r="U163" s="1"/>
      <c r="V163" s="1"/>
      <c r="W163" s="1"/>
    </row>
    <row r="164" spans="1:23" x14ac:dyDescent="0.25">
      <c r="A164" s="1"/>
      <c r="B164" s="1"/>
      <c r="C164" s="1"/>
      <c r="D164" s="1"/>
      <c r="E164" s="1"/>
      <c r="F164" s="1"/>
      <c r="G164" s="1"/>
      <c r="H164" s="1"/>
      <c r="I164" s="1"/>
      <c r="J164" s="1"/>
      <c r="K164" s="1"/>
      <c r="L164" s="1"/>
      <c r="M164" s="1"/>
      <c r="N164" s="1"/>
      <c r="O164" s="1"/>
      <c r="P164" s="1"/>
      <c r="Q164" s="1"/>
      <c r="R164" s="1"/>
      <c r="S164" s="1"/>
      <c r="T164" s="1"/>
      <c r="U164" s="1"/>
      <c r="V164" s="1"/>
      <c r="W164" s="1"/>
    </row>
    <row r="165" spans="1:23" x14ac:dyDescent="0.25">
      <c r="A165" s="1"/>
      <c r="B165" s="1"/>
      <c r="C165" s="1"/>
      <c r="D165" s="1"/>
      <c r="E165" s="1"/>
      <c r="F165" s="1"/>
      <c r="G165" s="1"/>
      <c r="H165" s="1"/>
      <c r="I165" s="1"/>
      <c r="J165" s="1"/>
      <c r="K165" s="1"/>
      <c r="L165" s="1"/>
      <c r="M165" s="1"/>
      <c r="N165" s="1"/>
      <c r="O165" s="1"/>
      <c r="P165" s="1"/>
      <c r="Q165" s="1"/>
      <c r="R165" s="1"/>
      <c r="S165" s="1"/>
      <c r="T165" s="1"/>
      <c r="U165" s="1"/>
      <c r="V165" s="1"/>
      <c r="W165" s="1"/>
    </row>
    <row r="166" spans="1:23" x14ac:dyDescent="0.25">
      <c r="A166" s="1"/>
      <c r="B166" s="1"/>
      <c r="C166" s="1"/>
      <c r="D166" s="1"/>
      <c r="E166" s="1"/>
      <c r="F166" s="1"/>
      <c r="G166" s="1"/>
      <c r="H166" s="1"/>
      <c r="I166" s="1"/>
      <c r="J166" s="1"/>
      <c r="K166" s="1"/>
      <c r="L166" s="1"/>
      <c r="M166" s="1"/>
      <c r="N166" s="1"/>
      <c r="O166" s="1"/>
      <c r="P166" s="1"/>
      <c r="Q166" s="1"/>
      <c r="R166" s="1"/>
      <c r="S166" s="1"/>
      <c r="T166" s="1"/>
      <c r="U166" s="1"/>
      <c r="V166" s="1"/>
      <c r="W166" s="1"/>
    </row>
    <row r="167" spans="1:23" x14ac:dyDescent="0.25">
      <c r="A167" s="1"/>
      <c r="B167" s="1"/>
      <c r="C167" s="1"/>
      <c r="D167" s="1"/>
      <c r="E167" s="1"/>
      <c r="F167" s="1"/>
      <c r="G167" s="1"/>
      <c r="H167" s="1"/>
      <c r="I167" s="1"/>
      <c r="J167" s="1"/>
      <c r="K167" s="1"/>
      <c r="L167" s="1"/>
      <c r="M167" s="1"/>
      <c r="N167" s="1"/>
      <c r="O167" s="1"/>
      <c r="P167" s="1"/>
      <c r="Q167" s="1"/>
      <c r="R167" s="1"/>
      <c r="S167" s="1"/>
      <c r="T167" s="1"/>
      <c r="U167" s="1"/>
      <c r="V167" s="1"/>
      <c r="W167" s="1"/>
    </row>
    <row r="168" spans="1:23" x14ac:dyDescent="0.25">
      <c r="A168" s="1"/>
      <c r="B168" s="1"/>
      <c r="C168" s="1"/>
      <c r="D168" s="1"/>
      <c r="E168" s="1"/>
      <c r="F168" s="1"/>
      <c r="G168" s="1"/>
      <c r="H168" s="1"/>
      <c r="I168" s="1"/>
      <c r="J168" s="1"/>
      <c r="K168" s="1"/>
      <c r="L168" s="1"/>
      <c r="M168" s="1"/>
      <c r="N168" s="1"/>
      <c r="O168" s="1"/>
      <c r="P168" s="1"/>
      <c r="Q168" s="1"/>
      <c r="R168" s="1"/>
      <c r="S168" s="1"/>
      <c r="T168" s="1"/>
      <c r="U168" s="1"/>
      <c r="V168" s="1"/>
      <c r="W168" s="1"/>
    </row>
    <row r="169" spans="1:23" x14ac:dyDescent="0.25">
      <c r="A169" s="1"/>
      <c r="B169" s="1"/>
      <c r="C169" s="1"/>
      <c r="D169" s="1"/>
      <c r="E169" s="1"/>
      <c r="F169" s="1"/>
      <c r="G169" s="1"/>
      <c r="H169" s="1"/>
      <c r="I169" s="1"/>
      <c r="J169" s="1"/>
      <c r="K169" s="1"/>
      <c r="L169" s="1"/>
      <c r="M169" s="1"/>
      <c r="N169" s="1"/>
      <c r="O169" s="1"/>
      <c r="P169" s="1"/>
      <c r="Q169" s="1"/>
      <c r="R169" s="1"/>
      <c r="S169" s="1"/>
      <c r="T169" s="1"/>
      <c r="U169" s="1"/>
      <c r="V169" s="1"/>
      <c r="W169" s="1"/>
    </row>
    <row r="170" spans="1:23" x14ac:dyDescent="0.25">
      <c r="A170" s="1"/>
      <c r="B170" s="1"/>
      <c r="C170" s="1"/>
      <c r="D170" s="1"/>
      <c r="E170" s="1"/>
      <c r="F170" s="1"/>
      <c r="G170" s="1"/>
      <c r="H170" s="1"/>
      <c r="I170" s="1"/>
      <c r="J170" s="1"/>
      <c r="K170" s="1"/>
      <c r="L170" s="1"/>
      <c r="M170" s="1"/>
      <c r="N170" s="1"/>
      <c r="O170" s="1"/>
      <c r="P170" s="1"/>
      <c r="Q170" s="1"/>
      <c r="R170" s="1"/>
      <c r="S170" s="1"/>
      <c r="T170" s="1"/>
      <c r="U170" s="1"/>
      <c r="V170" s="1"/>
      <c r="W170" s="1"/>
    </row>
    <row r="171" spans="1:23" x14ac:dyDescent="0.25">
      <c r="A171" s="1"/>
      <c r="B171" s="1"/>
      <c r="C171" s="1"/>
      <c r="D171" s="1"/>
      <c r="E171" s="1"/>
      <c r="F171" s="1"/>
      <c r="G171" s="1"/>
      <c r="H171" s="1"/>
      <c r="I171" s="1"/>
      <c r="J171" s="1"/>
      <c r="K171" s="1"/>
      <c r="L171" s="1"/>
      <c r="M171" s="1"/>
      <c r="N171" s="1"/>
      <c r="O171" s="1"/>
      <c r="P171" s="1"/>
      <c r="Q171" s="1"/>
      <c r="R171" s="1"/>
      <c r="S171" s="1"/>
      <c r="T171" s="1"/>
      <c r="U171" s="1"/>
      <c r="V171" s="1"/>
      <c r="W171" s="1"/>
    </row>
    <row r="172" spans="1:23" x14ac:dyDescent="0.25">
      <c r="A172" s="1"/>
      <c r="B172" s="1"/>
      <c r="C172" s="1"/>
      <c r="D172" s="1"/>
      <c r="E172" s="1"/>
      <c r="F172" s="1"/>
      <c r="G172" s="1"/>
      <c r="H172" s="1"/>
      <c r="I172" s="1"/>
      <c r="J172" s="1"/>
      <c r="K172" s="1"/>
      <c r="L172" s="1"/>
      <c r="M172" s="1"/>
      <c r="N172" s="1"/>
      <c r="O172" s="1"/>
      <c r="P172" s="1"/>
      <c r="Q172" s="1"/>
      <c r="R172" s="1"/>
      <c r="S172" s="1"/>
      <c r="T172" s="1"/>
      <c r="U172" s="1"/>
      <c r="V172" s="1"/>
      <c r="W172" s="1"/>
    </row>
    <row r="173" spans="1:23" x14ac:dyDescent="0.25">
      <c r="A173" s="1"/>
      <c r="B173" s="1"/>
      <c r="C173" s="1"/>
      <c r="D173" s="1"/>
      <c r="E173" s="1"/>
      <c r="F173" s="1"/>
      <c r="G173" s="1"/>
      <c r="H173" s="1"/>
      <c r="I173" s="1"/>
      <c r="J173" s="1"/>
      <c r="K173" s="1"/>
      <c r="L173" s="1"/>
      <c r="M173" s="1"/>
      <c r="N173" s="1"/>
      <c r="O173" s="1"/>
      <c r="P173" s="1"/>
      <c r="Q173" s="1"/>
      <c r="R173" s="1"/>
      <c r="S173" s="1"/>
      <c r="T173" s="1"/>
      <c r="U173" s="1"/>
      <c r="V173" s="1"/>
      <c r="W173" s="1"/>
    </row>
    <row r="174" spans="1:23" x14ac:dyDescent="0.25">
      <c r="A174" s="1"/>
      <c r="B174" s="1"/>
      <c r="C174" s="1"/>
      <c r="D174" s="1"/>
      <c r="E174" s="1"/>
      <c r="F174" s="1"/>
      <c r="G174" s="1"/>
      <c r="H174" s="1"/>
      <c r="I174" s="1"/>
      <c r="J174" s="1"/>
      <c r="K174" s="1"/>
      <c r="L174" s="1"/>
      <c r="M174" s="1"/>
      <c r="N174" s="1"/>
      <c r="O174" s="1"/>
      <c r="P174" s="1"/>
      <c r="Q174" s="1"/>
      <c r="R174" s="1"/>
      <c r="S174" s="1"/>
      <c r="T174" s="1"/>
      <c r="U174" s="1"/>
      <c r="V174" s="1"/>
      <c r="W174" s="1"/>
    </row>
    <row r="175" spans="1:23" x14ac:dyDescent="0.25">
      <c r="A175" s="1"/>
      <c r="B175" s="1"/>
      <c r="C175" s="1"/>
      <c r="D175" s="1"/>
      <c r="E175" s="1"/>
      <c r="F175" s="1"/>
      <c r="G175" s="1"/>
      <c r="H175" s="1"/>
      <c r="I175" s="1"/>
      <c r="J175" s="1"/>
      <c r="K175" s="1"/>
      <c r="L175" s="1"/>
      <c r="M175" s="1"/>
      <c r="N175" s="1"/>
      <c r="O175" s="1"/>
      <c r="P175" s="1"/>
      <c r="Q175" s="1"/>
      <c r="R175" s="1"/>
      <c r="S175" s="1"/>
      <c r="T175" s="1"/>
      <c r="U175" s="1"/>
      <c r="V175" s="1"/>
      <c r="W175" s="1"/>
    </row>
    <row r="176" spans="1:23" x14ac:dyDescent="0.25">
      <c r="A176" s="1"/>
      <c r="B176" s="1"/>
      <c r="C176" s="1"/>
      <c r="D176" s="1"/>
      <c r="E176" s="1"/>
      <c r="F176" s="1"/>
      <c r="G176" s="1"/>
      <c r="H176" s="1"/>
      <c r="I176" s="1"/>
      <c r="J176" s="1"/>
      <c r="K176" s="1"/>
      <c r="L176" s="1"/>
      <c r="M176" s="1"/>
      <c r="N176" s="1"/>
      <c r="O176" s="1"/>
      <c r="P176" s="1"/>
      <c r="Q176" s="1"/>
      <c r="R176" s="1"/>
      <c r="S176" s="1"/>
      <c r="T176" s="1"/>
      <c r="U176" s="1"/>
      <c r="V176" s="1"/>
      <c r="W176" s="1"/>
    </row>
  </sheetData>
  <sheetProtection formatCells="0" formatColumns="0" formatRows="0" insertColumns="0" insertRows="0" insertHyperlinks="0" deleteColumns="0" deleteRows="0" sort="0" autoFilter="0" pivotTables="0"/>
  <customSheetViews>
    <customSheetView guid="{A7FC6B3A-88A3-4125-AE95-7125DCE03454}" scale="90" showRowCol="0" fitToPage="1" hiddenRows="1" state="hidden">
      <selection activeCell="H51" sqref="H51"/>
      <pageMargins left="0.11811023622047245" right="0.11811023622047245" top="0.39370078740157483" bottom="0.39370078740157483" header="0.31496062992125984" footer="0.31496062992125984"/>
      <printOptions horizontalCentered="1" verticalCentered="1"/>
      <pageSetup paperSize="9" scale="71" orientation="landscape" horizontalDpi="1200" verticalDpi="1200" r:id="rId1"/>
    </customSheetView>
    <customSheetView guid="{1615BAB0-B4BA-46C9-BD31-F141C80DF499}" scale="90" showRowCol="0" fitToPage="1" hiddenRows="1" state="hidden">
      <selection activeCell="H51" sqref="H51"/>
      <pageMargins left="0.11811023622047245" right="0.11811023622047245" top="0.39370078740157483" bottom="0.39370078740157483" header="0.31496062992125984" footer="0.31496062992125984"/>
      <printOptions horizontalCentered="1" verticalCentered="1"/>
      <pageSetup paperSize="9" scale="71" orientation="landscape" horizontalDpi="1200" verticalDpi="1200" r:id="rId2"/>
    </customSheetView>
  </customSheetViews>
  <mergeCells count="35">
    <mergeCell ref="K38:L38"/>
    <mergeCell ref="P38:Q38"/>
    <mergeCell ref="K40:L40"/>
    <mergeCell ref="P40:Q40"/>
    <mergeCell ref="U43:X45"/>
    <mergeCell ref="P58:Q58"/>
    <mergeCell ref="B62:S63"/>
    <mergeCell ref="U47:X63"/>
    <mergeCell ref="K25:L25"/>
    <mergeCell ref="P25:Q25"/>
    <mergeCell ref="U29:X36"/>
    <mergeCell ref="K31:L31"/>
    <mergeCell ref="K32:L32"/>
    <mergeCell ref="K34:L34"/>
    <mergeCell ref="K36:L36"/>
    <mergeCell ref="P36:Q36"/>
    <mergeCell ref="K51:L51"/>
    <mergeCell ref="K52:L52"/>
    <mergeCell ref="K53:L53"/>
    <mergeCell ref="K55:L55"/>
    <mergeCell ref="K58:L58"/>
    <mergeCell ref="U16:X23"/>
    <mergeCell ref="K17:L17"/>
    <mergeCell ref="P17:Q17"/>
    <mergeCell ref="K21:L21"/>
    <mergeCell ref="P21:Q21"/>
    <mergeCell ref="K23:L23"/>
    <mergeCell ref="P23:Q23"/>
    <mergeCell ref="K16:L16"/>
    <mergeCell ref="P16:Q16"/>
    <mergeCell ref="A1:S3"/>
    <mergeCell ref="B4:J5"/>
    <mergeCell ref="K4:K5"/>
    <mergeCell ref="K14:L14"/>
    <mergeCell ref="P14:Q14"/>
  </mergeCells>
  <conditionalFormatting sqref="P23:Q23">
    <cfRule type="cellIs" dxfId="8" priority="10" operator="lessThan">
      <formula>0</formula>
    </cfRule>
    <cfRule type="cellIs" dxfId="7" priority="11" operator="greaterThan">
      <formula>0</formula>
    </cfRule>
  </conditionalFormatting>
  <conditionalFormatting sqref="K40:L40">
    <cfRule type="cellIs" dxfId="6" priority="7" operator="lessThan">
      <formula>0</formula>
    </cfRule>
    <cfRule type="cellIs" dxfId="5" priority="8" operator="greaterThan">
      <formula>0</formula>
    </cfRule>
    <cfRule type="cellIs" dxfId="4" priority="9" operator="greaterThan">
      <formula>" $K$23"</formula>
    </cfRule>
  </conditionalFormatting>
  <conditionalFormatting sqref="P40:Q40">
    <cfRule type="cellIs" dxfId="3" priority="5" operator="lessThan">
      <formula>0</formula>
    </cfRule>
    <cfRule type="cellIs" dxfId="2" priority="6" operator="greaterThan">
      <formula>0</formula>
    </cfRule>
  </conditionalFormatting>
  <conditionalFormatting sqref="K23:L23">
    <cfRule type="cellIs" dxfId="1" priority="1" operator="greaterThan">
      <formula>0</formula>
    </cfRule>
    <cfRule type="cellIs" dxfId="0" priority="2" operator="lessThan">
      <formula>0</formula>
    </cfRule>
  </conditionalFormatting>
  <printOptions horizontalCentered="1" verticalCentered="1"/>
  <pageMargins left="0.11811023622047245" right="0.11811023622047245" top="0.39370078740157483" bottom="0.39370078740157483" header="0.31496062992125984" footer="0.31496062992125984"/>
  <pageSetup paperSize="9" scale="71" orientation="landscape" horizontalDpi="1200" verticalDpi="1200" r:id="rId3"/>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sheetPr>
  <dimension ref="A1:W48"/>
  <sheetViews>
    <sheetView zoomScale="80" zoomScaleNormal="80" workbookViewId="0">
      <selection activeCell="A2" sqref="A2:A3"/>
    </sheetView>
  </sheetViews>
  <sheetFormatPr baseColWidth="10" defaultRowHeight="15" x14ac:dyDescent="0.25"/>
  <cols>
    <col min="1" max="1" width="19.140625" style="172" customWidth="1"/>
    <col min="2" max="2" width="14.140625" style="155" bestFit="1" customWidth="1"/>
    <col min="3" max="3" width="15.140625" style="156" bestFit="1" customWidth="1"/>
    <col min="4" max="4" width="4.28515625" style="155" customWidth="1"/>
    <col min="5" max="8" width="11.42578125" style="155"/>
    <col min="9" max="9" width="4.28515625" style="155" customWidth="1"/>
    <col min="10" max="10" width="17.5703125" style="156" bestFit="1" customWidth="1"/>
    <col min="11" max="11" width="14.140625" style="155" bestFit="1" customWidth="1"/>
    <col min="12" max="12" width="2.42578125" style="155" customWidth="1"/>
    <col min="13" max="13" width="17.7109375" style="172" hidden="1" customWidth="1"/>
    <col min="14" max="14" width="14.140625" style="155" hidden="1" customWidth="1"/>
    <col min="15" max="15" width="15.140625" style="156" hidden="1" customWidth="1"/>
    <col min="16" max="16" width="4.28515625" style="155" hidden="1" customWidth="1"/>
    <col min="17" max="20" width="0" style="155" hidden="1" customWidth="1"/>
    <col min="21" max="21" width="4.28515625" style="155" hidden="1" customWidth="1"/>
    <col min="22" max="22" width="17.5703125" style="156" hidden="1" customWidth="1"/>
    <col min="23" max="23" width="14.140625" style="155" hidden="1" customWidth="1"/>
    <col min="24" max="24" width="0" style="155" hidden="1" customWidth="1"/>
    <col min="25" max="16384" width="11.42578125" style="155"/>
  </cols>
  <sheetData>
    <row r="1" spans="1:23" s="149" customFormat="1" ht="32.25" customHeight="1" x14ac:dyDescent="0.3">
      <c r="A1" s="194" t="s">
        <v>160</v>
      </c>
      <c r="C1" s="150" t="s">
        <v>123</v>
      </c>
      <c r="D1" s="151"/>
      <c r="E1" s="331" t="s">
        <v>137</v>
      </c>
      <c r="F1" s="332"/>
      <c r="G1" s="332"/>
      <c r="H1" s="333"/>
      <c r="I1" s="151"/>
      <c r="J1" s="152" t="s">
        <v>124</v>
      </c>
      <c r="L1" s="153"/>
      <c r="M1" s="219" t="s">
        <v>142</v>
      </c>
      <c r="O1" s="150" t="s">
        <v>123</v>
      </c>
      <c r="P1" s="151"/>
      <c r="Q1" s="331" t="s">
        <v>137</v>
      </c>
      <c r="R1" s="332"/>
      <c r="S1" s="332"/>
      <c r="T1" s="333"/>
      <c r="U1" s="151"/>
      <c r="V1" s="152" t="s">
        <v>124</v>
      </c>
    </row>
    <row r="2" spans="1:23" ht="18.75" customHeight="1" x14ac:dyDescent="0.3">
      <c r="A2" s="338" t="s">
        <v>145</v>
      </c>
      <c r="E2" s="157"/>
      <c r="F2" s="76"/>
      <c r="G2" s="76"/>
      <c r="H2" s="158"/>
      <c r="I2" s="155" t="s">
        <v>138</v>
      </c>
      <c r="J2" s="193">
        <f>'Was koste ich als Arbeitnehmer'!K7</f>
        <v>45000</v>
      </c>
      <c r="K2" s="206" t="s">
        <v>144</v>
      </c>
      <c r="L2" s="159"/>
      <c r="M2" s="227" t="s">
        <v>146</v>
      </c>
      <c r="N2" s="227" t="s">
        <v>145</v>
      </c>
      <c r="Q2" s="157"/>
      <c r="R2" s="76"/>
      <c r="S2" s="76"/>
      <c r="T2" s="158"/>
      <c r="U2" s="155" t="s">
        <v>138</v>
      </c>
      <c r="V2" s="193">
        <f>J2</f>
        <v>45000</v>
      </c>
      <c r="W2" s="206" t="s">
        <v>144</v>
      </c>
    </row>
    <row r="3" spans="1:23" x14ac:dyDescent="0.25">
      <c r="A3" s="339"/>
      <c r="E3" s="323" t="s">
        <v>125</v>
      </c>
      <c r="F3" s="324"/>
      <c r="G3" s="324"/>
      <c r="H3" s="325"/>
      <c r="L3" s="159"/>
      <c r="M3" s="228"/>
      <c r="N3" s="228"/>
      <c r="Q3" s="323" t="s">
        <v>125</v>
      </c>
      <c r="R3" s="324"/>
      <c r="S3" s="324"/>
      <c r="T3" s="325"/>
    </row>
    <row r="4" spans="1:23" x14ac:dyDescent="0.25">
      <c r="A4" s="336">
        <v>50850</v>
      </c>
      <c r="C4" s="221">
        <v>7.2999999999999995E-2</v>
      </c>
      <c r="D4" s="161"/>
      <c r="E4" s="162"/>
      <c r="F4" s="340">
        <v>0.155</v>
      </c>
      <c r="G4" s="340"/>
      <c r="H4" s="163"/>
      <c r="I4" s="161"/>
      <c r="J4" s="223">
        <v>8.2000000000000003E-2</v>
      </c>
      <c r="L4" s="159"/>
      <c r="M4" s="336">
        <v>50850</v>
      </c>
      <c r="O4" s="160">
        <v>7.2999999999999995E-2</v>
      </c>
      <c r="P4" s="161"/>
      <c r="Q4" s="162"/>
      <c r="R4" s="326">
        <v>0.155</v>
      </c>
      <c r="S4" s="326"/>
      <c r="T4" s="163"/>
      <c r="U4" s="161"/>
      <c r="V4" s="164">
        <v>8.2000000000000003E-2</v>
      </c>
    </row>
    <row r="5" spans="1:23" x14ac:dyDescent="0.25">
      <c r="A5" s="337"/>
      <c r="C5" s="215">
        <f>IF(J2&gt;A4,A4*C4,J2*C4)</f>
        <v>3285</v>
      </c>
      <c r="E5" s="165"/>
      <c r="F5" s="327">
        <f>IF(J2&gt;A4,A4*F4,J2*F4)</f>
        <v>6975</v>
      </c>
      <c r="G5" s="328"/>
      <c r="H5" s="166"/>
      <c r="J5" s="215">
        <f>IF(J2&gt;A4,A4*J4,J2*J4)</f>
        <v>3690</v>
      </c>
      <c r="L5" s="159"/>
      <c r="M5" s="337"/>
      <c r="O5" s="215">
        <f>IF(V2&gt;M4,M4*O4,V2*O4)</f>
        <v>3285</v>
      </c>
      <c r="Q5" s="165"/>
      <c r="R5" s="327">
        <f>IF(V2&gt;M4,M4*R4,V2*R4)</f>
        <v>6975</v>
      </c>
      <c r="S5" s="328"/>
      <c r="T5" s="166"/>
      <c r="V5" s="215">
        <f>IF(V2&gt;M4,M4*V4,V2*V4)</f>
        <v>3690</v>
      </c>
    </row>
    <row r="6" spans="1:23" x14ac:dyDescent="0.25">
      <c r="A6" s="154"/>
      <c r="C6" s="216"/>
      <c r="E6" s="165"/>
      <c r="F6" s="168"/>
      <c r="G6" s="169"/>
      <c r="H6" s="166"/>
      <c r="J6" s="216"/>
      <c r="L6" s="159"/>
      <c r="M6" s="154"/>
      <c r="O6" s="167"/>
      <c r="Q6" s="165"/>
      <c r="R6" s="231">
        <v>0.19600000000000001</v>
      </c>
      <c r="S6" s="169"/>
      <c r="T6" s="166"/>
      <c r="V6" s="167"/>
    </row>
    <row r="7" spans="1:23" x14ac:dyDescent="0.25">
      <c r="A7" s="170"/>
      <c r="E7" s="323" t="s">
        <v>126</v>
      </c>
      <c r="F7" s="324"/>
      <c r="G7" s="324"/>
      <c r="H7" s="325"/>
      <c r="L7" s="159"/>
      <c r="M7" s="170"/>
      <c r="Q7" s="323" t="s">
        <v>127</v>
      </c>
      <c r="R7" s="324"/>
      <c r="S7" s="324"/>
      <c r="T7" s="325"/>
    </row>
    <row r="8" spans="1:23" ht="15" customHeight="1" x14ac:dyDescent="0.25">
      <c r="A8" s="336">
        <f>IF(A2=N2,M9,M8)</f>
        <v>67200</v>
      </c>
      <c r="C8" s="221">
        <f>IF(A8=M9,J8,O8)</f>
        <v>9.8000000000000004E-2</v>
      </c>
      <c r="D8" s="161"/>
      <c r="E8" s="162"/>
      <c r="F8" s="340">
        <f>IF(C8=V8,R6,R8)</f>
        <v>0.19600000000000001</v>
      </c>
      <c r="G8" s="340"/>
      <c r="H8" s="163"/>
      <c r="I8" s="161"/>
      <c r="J8" s="223">
        <v>9.8000000000000004E-2</v>
      </c>
      <c r="L8" s="159"/>
      <c r="M8" s="229">
        <v>82800</v>
      </c>
      <c r="O8" s="171">
        <v>0.16200000000000001</v>
      </c>
      <c r="P8" s="161"/>
      <c r="Q8" s="162"/>
      <c r="R8" s="326">
        <v>0.26</v>
      </c>
      <c r="S8" s="326"/>
      <c r="T8" s="163"/>
      <c r="U8" s="161"/>
      <c r="V8" s="164">
        <v>9.8000000000000004E-2</v>
      </c>
    </row>
    <row r="9" spans="1:23" ht="15" customHeight="1" x14ac:dyDescent="0.25">
      <c r="A9" s="337"/>
      <c r="C9" s="215">
        <f>IF(J2&gt;A8,A8*C8,J2*C8)</f>
        <v>4410</v>
      </c>
      <c r="D9" s="76"/>
      <c r="E9" s="165"/>
      <c r="F9" s="327">
        <f>IF(J2&gt;A8,A8*F8,J2*F8)</f>
        <v>8820</v>
      </c>
      <c r="G9" s="328"/>
      <c r="H9" s="166"/>
      <c r="I9" s="76"/>
      <c r="J9" s="215">
        <f>IF(J2&gt;A8,A8*J8,J2*J8)</f>
        <v>4410</v>
      </c>
      <c r="L9" s="159"/>
      <c r="M9" s="230">
        <v>67200</v>
      </c>
      <c r="O9" s="215">
        <f>IF(V2&gt;M8,M8*O8,V2*O8)</f>
        <v>7290</v>
      </c>
      <c r="P9" s="76"/>
      <c r="Q9" s="165"/>
      <c r="R9" s="327">
        <f>IF(V2&gt;M8,M8*R8,V2*R8)</f>
        <v>11700</v>
      </c>
      <c r="S9" s="328"/>
      <c r="T9" s="166"/>
      <c r="U9" s="76"/>
      <c r="V9" s="215">
        <f>IF(V2&gt;M8,M8*V8,V2*V8)</f>
        <v>4410</v>
      </c>
    </row>
    <row r="10" spans="1:23" x14ac:dyDescent="0.25">
      <c r="A10" s="155"/>
      <c r="C10" s="217"/>
      <c r="E10" s="157"/>
      <c r="F10" s="76"/>
      <c r="G10" s="76"/>
      <c r="H10" s="158"/>
      <c r="J10" s="217"/>
      <c r="L10" s="159"/>
      <c r="Q10" s="157"/>
      <c r="R10" s="76"/>
      <c r="S10" s="76"/>
      <c r="T10" s="158"/>
    </row>
    <row r="11" spans="1:23" ht="15" customHeight="1" x14ac:dyDescent="0.25">
      <c r="A11" s="318" t="s">
        <v>147</v>
      </c>
      <c r="E11" s="323" t="s">
        <v>128</v>
      </c>
      <c r="F11" s="324"/>
      <c r="G11" s="324"/>
      <c r="H11" s="325"/>
      <c r="L11" s="159"/>
      <c r="M11" s="318" t="s">
        <v>147</v>
      </c>
      <c r="Q11" s="323" t="s">
        <v>128</v>
      </c>
      <c r="R11" s="324"/>
      <c r="S11" s="324"/>
      <c r="T11" s="325"/>
    </row>
    <row r="12" spans="1:23" ht="15" customHeight="1" x14ac:dyDescent="0.25">
      <c r="A12" s="318"/>
      <c r="C12" s="221">
        <v>1.4999999999999999E-2</v>
      </c>
      <c r="D12" s="161"/>
      <c r="E12" s="162"/>
      <c r="F12" s="340">
        <v>0.03</v>
      </c>
      <c r="G12" s="340"/>
      <c r="H12" s="163"/>
      <c r="I12" s="161"/>
      <c r="J12" s="223">
        <v>1.4999999999999999E-2</v>
      </c>
      <c r="L12" s="159"/>
      <c r="M12" s="318"/>
      <c r="O12" s="160">
        <v>1.4999999999999999E-2</v>
      </c>
      <c r="P12" s="161"/>
      <c r="Q12" s="162"/>
      <c r="R12" s="326">
        <v>0.03</v>
      </c>
      <c r="S12" s="326"/>
      <c r="T12" s="163"/>
      <c r="U12" s="161"/>
      <c r="V12" s="164">
        <v>1.4999999999999999E-2</v>
      </c>
    </row>
    <row r="13" spans="1:23" ht="15.75" customHeight="1" thickBot="1" x14ac:dyDescent="0.3">
      <c r="A13" s="318"/>
      <c r="C13" s="215">
        <f>IF(J2&gt;A8,A8*C12,J2*C12)</f>
        <v>675</v>
      </c>
      <c r="D13" s="76"/>
      <c r="E13" s="165"/>
      <c r="F13" s="327">
        <f>IF(J2&gt;A8,A8*F12,J2*F12)</f>
        <v>1350</v>
      </c>
      <c r="G13" s="328"/>
      <c r="H13" s="166"/>
      <c r="I13" s="76"/>
      <c r="J13" s="214">
        <f>IF(J2&gt;A8,A8*J12,J2*J12)</f>
        <v>675</v>
      </c>
      <c r="L13" s="159"/>
      <c r="M13" s="318"/>
      <c r="O13" s="215">
        <f>IF(V2&gt;M8,M8*O12,V2*O12)</f>
        <v>675</v>
      </c>
      <c r="P13" s="76"/>
      <c r="Q13" s="165"/>
      <c r="R13" s="327">
        <f>IF(V2&gt;M8,M8*R12,V2*R12)</f>
        <v>1350</v>
      </c>
      <c r="S13" s="328"/>
      <c r="T13" s="166"/>
      <c r="U13" s="76"/>
      <c r="V13" s="215">
        <f>IF(V2&gt;M8,M8*V12,V2*V12)</f>
        <v>675</v>
      </c>
    </row>
    <row r="14" spans="1:23" ht="15.75" thickTop="1" x14ac:dyDescent="0.25">
      <c r="A14" s="318"/>
      <c r="C14" s="217"/>
      <c r="E14" s="157"/>
      <c r="F14" s="76"/>
      <c r="G14" s="76"/>
      <c r="H14" s="158"/>
      <c r="L14" s="159"/>
      <c r="M14" s="318"/>
      <c r="Q14" s="157"/>
      <c r="R14" s="76"/>
      <c r="S14" s="76"/>
      <c r="T14" s="158"/>
    </row>
    <row r="15" spans="1:23" x14ac:dyDescent="0.25">
      <c r="E15" s="312" t="s">
        <v>129</v>
      </c>
      <c r="F15" s="313"/>
      <c r="G15" s="313"/>
      <c r="H15" s="314"/>
      <c r="L15" s="159"/>
      <c r="Q15" s="312" t="s">
        <v>129</v>
      </c>
      <c r="R15" s="313"/>
      <c r="S15" s="313"/>
      <c r="T15" s="314"/>
    </row>
    <row r="16" spans="1:23" x14ac:dyDescent="0.25">
      <c r="B16" s="155" t="s">
        <v>130</v>
      </c>
      <c r="C16" s="222">
        <v>9.5700000000000004E-3</v>
      </c>
      <c r="D16" s="161"/>
      <c r="E16" s="174"/>
      <c r="F16" s="175"/>
      <c r="G16" s="175"/>
      <c r="H16" s="176"/>
      <c r="I16" s="161"/>
      <c r="J16" s="224">
        <v>9.5700000000000004E-3</v>
      </c>
      <c r="K16" s="155" t="s">
        <v>130</v>
      </c>
      <c r="L16" s="159"/>
      <c r="N16" s="155" t="s">
        <v>130</v>
      </c>
      <c r="O16" s="173">
        <v>9.5700000000000004E-3</v>
      </c>
      <c r="P16" s="161"/>
      <c r="Q16" s="174"/>
      <c r="R16" s="175"/>
      <c r="S16" s="175"/>
      <c r="T16" s="176"/>
      <c r="U16" s="161"/>
      <c r="V16" s="177">
        <v>9.5700000000000004E-3</v>
      </c>
      <c r="W16" s="155" t="s">
        <v>130</v>
      </c>
    </row>
    <row r="17" spans="1:23" x14ac:dyDescent="0.25">
      <c r="B17" s="155" t="s">
        <v>131</v>
      </c>
      <c r="C17" s="222">
        <v>4.7499999999999999E-3</v>
      </c>
      <c r="D17" s="161"/>
      <c r="E17" s="174"/>
      <c r="F17" s="334">
        <v>1.95E-2</v>
      </c>
      <c r="G17" s="335"/>
      <c r="H17" s="176"/>
      <c r="I17" s="161"/>
      <c r="J17" s="224">
        <v>1.457E-2</v>
      </c>
      <c r="K17" s="155" t="s">
        <v>131</v>
      </c>
      <c r="L17" s="159"/>
      <c r="N17" s="155" t="s">
        <v>131</v>
      </c>
      <c r="O17" s="173">
        <v>4.7499999999999999E-3</v>
      </c>
      <c r="P17" s="161"/>
      <c r="Q17" s="174"/>
      <c r="R17" s="315">
        <v>1.95E-2</v>
      </c>
      <c r="S17" s="316"/>
      <c r="T17" s="176"/>
      <c r="U17" s="161"/>
      <c r="V17" s="177">
        <v>1.457E-2</v>
      </c>
      <c r="W17" s="155" t="s">
        <v>131</v>
      </c>
    </row>
    <row r="18" spans="1:23" x14ac:dyDescent="0.25">
      <c r="C18" s="178"/>
      <c r="E18" s="157"/>
      <c r="F18" s="329">
        <f>F17+J19</f>
        <v>2.1999999999999999E-2</v>
      </c>
      <c r="G18" s="329"/>
      <c r="H18" s="158"/>
      <c r="J18" s="225">
        <f>J16+J19</f>
        <v>1.2070000000000001E-2</v>
      </c>
      <c r="K18" s="226" t="s">
        <v>143</v>
      </c>
      <c r="L18" s="159"/>
      <c r="Q18" s="157"/>
      <c r="R18" s="317">
        <f>R17+V19</f>
        <v>2.1999999999999999E-2</v>
      </c>
      <c r="S18" s="317"/>
      <c r="T18" s="158"/>
      <c r="V18" s="179">
        <f>V16+V19</f>
        <v>1.2070000000000001E-2</v>
      </c>
      <c r="W18" s="180" t="s">
        <v>143</v>
      </c>
    </row>
    <row r="19" spans="1:23" x14ac:dyDescent="0.25">
      <c r="C19" s="160"/>
      <c r="D19" s="161"/>
      <c r="E19" s="181"/>
      <c r="F19" s="161"/>
      <c r="G19" s="161"/>
      <c r="H19" s="182"/>
      <c r="I19" s="161"/>
      <c r="J19" s="223">
        <v>2.5000000000000001E-3</v>
      </c>
      <c r="K19" s="155" t="s">
        <v>132</v>
      </c>
      <c r="L19" s="159"/>
      <c r="N19" s="155" t="s">
        <v>132</v>
      </c>
      <c r="O19" s="160">
        <v>2.5000000000000001E-3</v>
      </c>
      <c r="P19" s="161"/>
      <c r="Q19" s="181"/>
      <c r="R19" s="161"/>
      <c r="S19" s="161"/>
      <c r="T19" s="182"/>
      <c r="U19" s="161"/>
      <c r="V19" s="164">
        <v>2.5000000000000001E-3</v>
      </c>
      <c r="W19" s="155" t="s">
        <v>132</v>
      </c>
    </row>
    <row r="20" spans="1:23" x14ac:dyDescent="0.25">
      <c r="C20" s="215">
        <f>IF(J2&gt;A4,A4*C16,J2*C16)</f>
        <v>430.65000000000003</v>
      </c>
      <c r="D20" s="76"/>
      <c r="E20" s="157"/>
      <c r="F20" s="327">
        <f>IF(J2&gt;A4,A4*F18,J2*F18)</f>
        <v>989.99999999999989</v>
      </c>
      <c r="G20" s="328"/>
      <c r="H20" s="158"/>
      <c r="I20" s="76"/>
      <c r="J20" s="215">
        <f>IF(J2&gt;A4,A4*J18,J2*J18)</f>
        <v>543.15000000000009</v>
      </c>
      <c r="L20" s="159"/>
      <c r="O20" s="215">
        <f>IF(V2&gt;M4,M4*O16,V2*O16)</f>
        <v>430.65000000000003</v>
      </c>
      <c r="P20" s="76"/>
      <c r="Q20" s="157"/>
      <c r="R20" s="327">
        <f>IF(V2&gt;M4,M4*R18,V2*R18)</f>
        <v>989.99999999999989</v>
      </c>
      <c r="S20" s="328"/>
      <c r="T20" s="158"/>
      <c r="U20" s="76"/>
      <c r="V20" s="215">
        <f>IF(V2&gt;M4,M4*V18,V2*V18)</f>
        <v>543.15000000000009</v>
      </c>
    </row>
    <row r="21" spans="1:23" x14ac:dyDescent="0.25">
      <c r="A21" s="232" t="s">
        <v>161</v>
      </c>
      <c r="C21" s="217"/>
      <c r="E21" s="157"/>
      <c r="F21" s="76"/>
      <c r="G21" s="76"/>
      <c r="H21" s="158"/>
      <c r="J21" s="217"/>
      <c r="L21" s="159"/>
      <c r="Q21" s="157"/>
      <c r="R21" s="76"/>
      <c r="S21" s="76"/>
      <c r="T21" s="158"/>
    </row>
    <row r="22" spans="1:23" x14ac:dyDescent="0.25">
      <c r="E22" s="323" t="s">
        <v>133</v>
      </c>
      <c r="F22" s="324"/>
      <c r="G22" s="324"/>
      <c r="H22" s="325"/>
      <c r="L22" s="159"/>
      <c r="Q22" s="323" t="s">
        <v>133</v>
      </c>
      <c r="R22" s="324"/>
      <c r="S22" s="324"/>
      <c r="T22" s="325"/>
    </row>
    <row r="23" spans="1:23" x14ac:dyDescent="0.25">
      <c r="C23" s="173">
        <v>4.0000000000000002E-4</v>
      </c>
      <c r="D23" s="161"/>
      <c r="E23" s="162"/>
      <c r="F23" s="330">
        <f>C23</f>
        <v>4.0000000000000002E-4</v>
      </c>
      <c r="G23" s="330"/>
      <c r="H23" s="163"/>
      <c r="I23" s="161"/>
      <c r="J23" s="164"/>
      <c r="L23" s="159"/>
      <c r="O23" s="173">
        <v>4.0000000000000002E-4</v>
      </c>
      <c r="P23" s="161"/>
      <c r="Q23" s="162"/>
      <c r="R23" s="330">
        <v>4.0000000000000002E-4</v>
      </c>
      <c r="S23" s="330"/>
      <c r="T23" s="163"/>
      <c r="U23" s="161"/>
      <c r="V23" s="164"/>
    </row>
    <row r="24" spans="1:23" x14ac:dyDescent="0.25">
      <c r="C24" s="215">
        <f>IF(J2&gt;A8,A8*C23,J2*C23)</f>
        <v>18</v>
      </c>
      <c r="E24" s="157"/>
      <c r="F24" s="327">
        <f>IF(J2&gt;A8,A8*F23,J2*F23)</f>
        <v>18</v>
      </c>
      <c r="G24" s="328"/>
      <c r="H24" s="158"/>
      <c r="L24" s="159"/>
      <c r="O24" s="215">
        <f>IF(V2&gt;M8,M8*O23,V2*O23)</f>
        <v>18</v>
      </c>
      <c r="Q24" s="157"/>
      <c r="R24" s="327">
        <f>IF(V2&gt;M8,M8*R23,V2*R23)</f>
        <v>18</v>
      </c>
      <c r="S24" s="328"/>
      <c r="T24" s="158"/>
    </row>
    <row r="25" spans="1:23" x14ac:dyDescent="0.25">
      <c r="C25" s="218"/>
      <c r="E25" s="157"/>
      <c r="F25" s="76"/>
      <c r="G25" s="76"/>
      <c r="H25" s="158"/>
      <c r="L25" s="159"/>
      <c r="O25" s="183"/>
      <c r="Q25" s="157"/>
      <c r="R25" s="76"/>
      <c r="S25" s="76"/>
      <c r="T25" s="158"/>
    </row>
    <row r="26" spans="1:23" x14ac:dyDescent="0.25">
      <c r="E26" s="323" t="s">
        <v>134</v>
      </c>
      <c r="F26" s="324"/>
      <c r="G26" s="324"/>
      <c r="H26" s="325"/>
      <c r="L26" s="159"/>
      <c r="Q26" s="323" t="s">
        <v>134</v>
      </c>
      <c r="R26" s="324"/>
      <c r="S26" s="324"/>
      <c r="T26" s="325"/>
    </row>
    <row r="27" spans="1:23" x14ac:dyDescent="0.25">
      <c r="C27" s="220">
        <v>7.0000000000000001E-3</v>
      </c>
      <c r="D27" s="161"/>
      <c r="E27" s="162"/>
      <c r="F27" s="326">
        <f>C27</f>
        <v>7.0000000000000001E-3</v>
      </c>
      <c r="G27" s="326"/>
      <c r="H27" s="163"/>
      <c r="I27" s="161"/>
      <c r="J27" s="164"/>
      <c r="L27" s="159"/>
      <c r="O27" s="160">
        <v>7.0000000000000001E-3</v>
      </c>
      <c r="P27" s="161"/>
      <c r="Q27" s="162"/>
      <c r="R27" s="326">
        <v>7.0000000000000001E-3</v>
      </c>
      <c r="S27" s="326"/>
      <c r="T27" s="163"/>
      <c r="U27" s="161"/>
      <c r="V27" s="164"/>
    </row>
    <row r="28" spans="1:23" x14ac:dyDescent="0.25">
      <c r="C28" s="215">
        <f>IF(J2&gt;A8,A8*C27,J2*C27)</f>
        <v>315</v>
      </c>
      <c r="E28" s="157"/>
      <c r="F28" s="327">
        <f>IF(J2&gt;A8,A8*F27,J2*F27)</f>
        <v>315</v>
      </c>
      <c r="G28" s="328"/>
      <c r="H28" s="158"/>
      <c r="L28" s="159"/>
      <c r="O28" s="215">
        <f>IF(V2&gt;M8,M8*O27,V2*O27)</f>
        <v>315</v>
      </c>
      <c r="Q28" s="157"/>
      <c r="R28" s="327">
        <f>IF(V2&gt;M8,M8*R27,V2*R27)</f>
        <v>315</v>
      </c>
      <c r="S28" s="328"/>
      <c r="T28" s="158"/>
    </row>
    <row r="29" spans="1:23" x14ac:dyDescent="0.25">
      <c r="C29" s="217"/>
      <c r="E29" s="157"/>
      <c r="F29" s="76"/>
      <c r="G29" s="76"/>
      <c r="H29" s="158"/>
      <c r="L29" s="159"/>
      <c r="Q29" s="157"/>
      <c r="R29" s="76"/>
      <c r="S29" s="76"/>
      <c r="T29" s="158"/>
    </row>
    <row r="30" spans="1:23" x14ac:dyDescent="0.25">
      <c r="E30" s="323" t="s">
        <v>135</v>
      </c>
      <c r="F30" s="324"/>
      <c r="G30" s="324"/>
      <c r="H30" s="325"/>
      <c r="L30" s="159"/>
      <c r="Q30" s="323" t="s">
        <v>135</v>
      </c>
      <c r="R30" s="324"/>
      <c r="S30" s="324"/>
      <c r="T30" s="325"/>
    </row>
    <row r="31" spans="1:23" x14ac:dyDescent="0.25">
      <c r="C31" s="221">
        <v>1.4E-3</v>
      </c>
      <c r="D31" s="161"/>
      <c r="E31" s="162"/>
      <c r="F31" s="326">
        <f>C31</f>
        <v>1.4E-3</v>
      </c>
      <c r="G31" s="326"/>
      <c r="H31" s="163"/>
      <c r="I31" s="161"/>
      <c r="J31" s="164"/>
      <c r="L31" s="159"/>
      <c r="O31" s="160">
        <v>1.4E-3</v>
      </c>
      <c r="P31" s="161"/>
      <c r="Q31" s="162"/>
      <c r="R31" s="326">
        <v>1.4E-3</v>
      </c>
      <c r="S31" s="326"/>
      <c r="T31" s="163"/>
      <c r="U31" s="161"/>
      <c r="V31" s="164"/>
    </row>
    <row r="32" spans="1:23" x14ac:dyDescent="0.25">
      <c r="C32" s="215">
        <f>IF(J2&gt;A8,A8*C31,J2*C31)</f>
        <v>63</v>
      </c>
      <c r="E32" s="157"/>
      <c r="F32" s="327">
        <f>IF(J2&gt;A8,A8*F31,J2*F31)</f>
        <v>63</v>
      </c>
      <c r="G32" s="328"/>
      <c r="H32" s="158"/>
      <c r="L32" s="159"/>
      <c r="O32" s="215">
        <f>IF(V2&gt;M8,M8*O31,V2*O31)</f>
        <v>63</v>
      </c>
      <c r="Q32" s="157"/>
      <c r="R32" s="327">
        <f>IF(V2&gt;M8,M8*R31,V2*R31)</f>
        <v>63</v>
      </c>
      <c r="S32" s="328"/>
      <c r="T32" s="158"/>
    </row>
    <row r="33" spans="1:22" x14ac:dyDescent="0.25">
      <c r="C33" s="217"/>
      <c r="E33" s="157"/>
      <c r="F33" s="76"/>
      <c r="G33" s="76"/>
      <c r="H33" s="158"/>
      <c r="L33" s="159"/>
      <c r="Q33" s="157"/>
      <c r="R33" s="76"/>
      <c r="S33" s="76"/>
      <c r="T33" s="158"/>
    </row>
    <row r="34" spans="1:22" x14ac:dyDescent="0.25">
      <c r="E34" s="323" t="s">
        <v>136</v>
      </c>
      <c r="F34" s="324"/>
      <c r="G34" s="324"/>
      <c r="H34" s="325"/>
      <c r="L34" s="159"/>
      <c r="Q34" s="323" t="s">
        <v>136</v>
      </c>
      <c r="R34" s="324"/>
      <c r="S34" s="324"/>
      <c r="T34" s="325"/>
    </row>
    <row r="35" spans="1:22" x14ac:dyDescent="0.25">
      <c r="C35" s="160"/>
      <c r="D35" s="161"/>
      <c r="E35" s="162"/>
      <c r="F35" s="326">
        <v>1.6E-2</v>
      </c>
      <c r="G35" s="326"/>
      <c r="H35" s="163"/>
      <c r="I35" s="161"/>
      <c r="J35" s="184"/>
      <c r="L35" s="159"/>
      <c r="O35" s="160">
        <v>1.6E-2</v>
      </c>
      <c r="P35" s="161"/>
      <c r="Q35" s="162"/>
      <c r="R35" s="326">
        <v>1.6E-2</v>
      </c>
      <c r="S35" s="326"/>
      <c r="T35" s="163"/>
      <c r="U35" s="161"/>
      <c r="V35" s="184"/>
    </row>
    <row r="36" spans="1:22" ht="15.75" thickBot="1" x14ac:dyDescent="0.3">
      <c r="A36" s="172" t="s">
        <v>149</v>
      </c>
      <c r="C36" s="213">
        <f>(J2*3.3*2.19)/1000</f>
        <v>325.21499999999997</v>
      </c>
      <c r="F36" s="319">
        <f>C36</f>
        <v>325.21499999999997</v>
      </c>
      <c r="G36" s="319"/>
      <c r="L36" s="159"/>
      <c r="M36" s="172" t="s">
        <v>149</v>
      </c>
      <c r="O36" s="213">
        <f>(V2*3.3*2.19)/1000</f>
        <v>325.21499999999997</v>
      </c>
      <c r="R36" s="319">
        <f>O36</f>
        <v>325.21499999999997</v>
      </c>
      <c r="S36" s="319"/>
    </row>
    <row r="37" spans="1:22" ht="16.5" thickTop="1" thickBot="1" x14ac:dyDescent="0.3">
      <c r="A37" s="186"/>
      <c r="B37" s="187"/>
      <c r="C37" s="187" t="s">
        <v>150</v>
      </c>
      <c r="D37" s="187"/>
      <c r="E37" s="187"/>
      <c r="F37" s="187"/>
      <c r="G37" s="187"/>
      <c r="H37" s="187"/>
      <c r="I37" s="187"/>
      <c r="J37" s="188"/>
      <c r="K37" s="187"/>
      <c r="L37" s="159"/>
      <c r="M37" s="186"/>
      <c r="N37" s="187"/>
      <c r="O37" s="187" t="s">
        <v>139</v>
      </c>
      <c r="P37" s="187"/>
      <c r="Q37" s="187"/>
      <c r="R37" s="187"/>
      <c r="S37" s="187"/>
      <c r="T37" s="187"/>
      <c r="U37" s="187"/>
      <c r="V37" s="188"/>
    </row>
    <row r="38" spans="1:22" x14ac:dyDescent="0.25">
      <c r="L38" s="159"/>
    </row>
    <row r="39" spans="1:22" ht="15.75" thickBot="1" x14ac:dyDescent="0.3">
      <c r="B39" s="189" t="s">
        <v>140</v>
      </c>
      <c r="C39" s="185">
        <f>C36+C32+C28+C24+C20+C13+C9+C5</f>
        <v>9521.8649999999998</v>
      </c>
      <c r="F39" s="320">
        <f>F36+F32+F28+F24+F20+F13+F9+F5</f>
        <v>18856.215</v>
      </c>
      <c r="G39" s="320"/>
      <c r="J39" s="190">
        <f>J36+J32+J28+J24+J20+J13+J9+J5</f>
        <v>9318.15</v>
      </c>
      <c r="L39" s="159"/>
      <c r="N39" s="189" t="s">
        <v>140</v>
      </c>
      <c r="O39" s="185">
        <f>O36+O32+O28+O24+O20+O13+O9+O5</f>
        <v>12401.865</v>
      </c>
      <c r="R39" s="320">
        <f>R36+R32+R28+R24+R20+R13+R9+R5</f>
        <v>21736.215</v>
      </c>
      <c r="S39" s="320"/>
      <c r="V39" s="190">
        <f>V36+V32+V28+V24+V20+V13+V9+V5</f>
        <v>9318.15</v>
      </c>
    </row>
    <row r="40" spans="1:22" ht="15.75" thickTop="1" x14ac:dyDescent="0.25">
      <c r="C40" s="191" t="s">
        <v>123</v>
      </c>
      <c r="F40" s="321"/>
      <c r="G40" s="321"/>
      <c r="J40" s="192" t="s">
        <v>124</v>
      </c>
      <c r="L40" s="159"/>
      <c r="O40" s="191" t="s">
        <v>123</v>
      </c>
      <c r="R40" s="321"/>
      <c r="S40" s="321"/>
      <c r="V40" s="192" t="s">
        <v>124</v>
      </c>
    </row>
    <row r="41" spans="1:22" x14ac:dyDescent="0.25">
      <c r="F41" s="322"/>
      <c r="G41" s="322"/>
      <c r="L41" s="159"/>
      <c r="R41" s="322"/>
      <c r="S41" s="322"/>
    </row>
    <row r="42" spans="1:22" x14ac:dyDescent="0.25">
      <c r="A42" s="318" t="s">
        <v>147</v>
      </c>
      <c r="L42" s="159"/>
    </row>
    <row r="43" spans="1:22" ht="16.5" customHeight="1" x14ac:dyDescent="0.25">
      <c r="A43" s="318"/>
      <c r="B43" s="156"/>
      <c r="L43" s="159"/>
    </row>
    <row r="44" spans="1:22" ht="15.75" customHeight="1" x14ac:dyDescent="0.25">
      <c r="A44" s="318"/>
      <c r="B44" s="156"/>
      <c r="L44" s="159"/>
    </row>
    <row r="45" spans="1:22" ht="15" customHeight="1" x14ac:dyDescent="0.25">
      <c r="A45" s="318"/>
      <c r="B45" s="156"/>
      <c r="L45" s="159"/>
    </row>
    <row r="46" spans="1:22" ht="15" customHeight="1" x14ac:dyDescent="0.25">
      <c r="A46" s="156"/>
      <c r="B46" s="156"/>
      <c r="L46" s="159"/>
    </row>
    <row r="47" spans="1:22" x14ac:dyDescent="0.25">
      <c r="B47" s="156"/>
      <c r="L47" s="159"/>
    </row>
    <row r="48" spans="1:22" x14ac:dyDescent="0.25">
      <c r="B48" s="156"/>
    </row>
  </sheetData>
  <sheetProtection formatCells="0" formatColumns="0" formatRows="0" insertColumns="0" insertRows="0" insertHyperlinks="0" deleteColumns="0" deleteRows="0" sort="0" autoFilter="0" pivotTables="0"/>
  <customSheetViews>
    <customSheetView guid="{A7FC6B3A-88A3-4125-AE95-7125DCE03454}" scale="80">
      <selection activeCell="A10" sqref="A10"/>
      <pageMargins left="0.7" right="0.7" top="0.78740157499999996" bottom="0.78740157499999996" header="0.3" footer="0.3"/>
      <pageSetup paperSize="9" orientation="portrait" r:id="rId1"/>
    </customSheetView>
    <customSheetView guid="{1615BAB0-B4BA-46C9-BD31-F141C80DF499}" scale="80">
      <selection activeCell="A31" sqref="A31"/>
      <pageMargins left="0.7" right="0.7" top="0.78740157499999996" bottom="0.78740157499999996" header="0.3" footer="0.3"/>
      <pageSetup paperSize="9" orientation="portrait" r:id="rId2"/>
    </customSheetView>
  </customSheetViews>
  <mergeCells count="63">
    <mergeCell ref="F36:G36"/>
    <mergeCell ref="R27:S27"/>
    <mergeCell ref="R28:S28"/>
    <mergeCell ref="A2:A3"/>
    <mergeCell ref="E11:H11"/>
    <mergeCell ref="F12:G12"/>
    <mergeCell ref="A4:A5"/>
    <mergeCell ref="A8:A9"/>
    <mergeCell ref="F9:G9"/>
    <mergeCell ref="E3:H3"/>
    <mergeCell ref="F4:G4"/>
    <mergeCell ref="E7:H7"/>
    <mergeCell ref="F8:G8"/>
    <mergeCell ref="F5:G5"/>
    <mergeCell ref="R20:S20"/>
    <mergeCell ref="Q22:T22"/>
    <mergeCell ref="R23:S23"/>
    <mergeCell ref="R24:S24"/>
    <mergeCell ref="Q26:T26"/>
    <mergeCell ref="E1:H1"/>
    <mergeCell ref="F13:G13"/>
    <mergeCell ref="F17:G17"/>
    <mergeCell ref="Q7:T7"/>
    <mergeCell ref="Q1:T1"/>
    <mergeCell ref="Q3:T3"/>
    <mergeCell ref="M4:M5"/>
    <mergeCell ref="R4:S4"/>
    <mergeCell ref="R5:S5"/>
    <mergeCell ref="R8:S8"/>
    <mergeCell ref="R9:S9"/>
    <mergeCell ref="E34:H34"/>
    <mergeCell ref="F35:G35"/>
    <mergeCell ref="F18:G18"/>
    <mergeCell ref="E22:H22"/>
    <mergeCell ref="F23:G23"/>
    <mergeCell ref="E26:H26"/>
    <mergeCell ref="F27:G27"/>
    <mergeCell ref="E30:H30"/>
    <mergeCell ref="F20:G20"/>
    <mergeCell ref="F24:G24"/>
    <mergeCell ref="F28:G28"/>
    <mergeCell ref="F32:G32"/>
    <mergeCell ref="Q11:T11"/>
    <mergeCell ref="R12:S12"/>
    <mergeCell ref="M11:M14"/>
    <mergeCell ref="R13:S13"/>
    <mergeCell ref="A11:A14"/>
    <mergeCell ref="E15:H15"/>
    <mergeCell ref="R17:S17"/>
    <mergeCell ref="Q15:T15"/>
    <mergeCell ref="R18:S18"/>
    <mergeCell ref="A42:A45"/>
    <mergeCell ref="R36:S36"/>
    <mergeCell ref="R39:S40"/>
    <mergeCell ref="R41:S41"/>
    <mergeCell ref="Q30:T30"/>
    <mergeCell ref="R31:S31"/>
    <mergeCell ref="R32:S32"/>
    <mergeCell ref="Q34:T34"/>
    <mergeCell ref="R35:S35"/>
    <mergeCell ref="F41:G41"/>
    <mergeCell ref="F39:G40"/>
    <mergeCell ref="F31:G31"/>
  </mergeCells>
  <dataValidations count="1">
    <dataValidation type="list" allowBlank="1" showInputMessage="1" showErrorMessage="1" sqref="A2:A3">
      <formula1>$M$2:$N$2</formula1>
    </dataValidation>
  </dataValidations>
  <pageMargins left="0.7" right="0.7" top="0.78740157499999996" bottom="0.78740157499999996" header="0.3" footer="0.3"/>
  <pageSetup paperSize="9"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Info</vt:lpstr>
      <vt:lpstr>Was koste ich als Arbeitnehmer</vt:lpstr>
      <vt:lpstr>Welcher Preis ist realistisch</vt:lpstr>
      <vt:lpstr>Sozialversicherungsinfo</vt:lpstr>
      <vt:lpstr>autorinfo</vt:lpstr>
      <vt:lpstr>Info!Druckbereich</vt:lpstr>
      <vt:lpstr>'Was koste ich als Arbeitnehmer'!Druckbereich</vt:lpstr>
      <vt:lpstr>'Welcher Preis ist realistisch'!Druckbereich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RBC-Ralf Beinbrecht Consulting</dc:creator>
  <cp:lastModifiedBy>RBC-Ralf Beinbrecht Consulting</cp:lastModifiedBy>
  <dcterms:created xsi:type="dcterms:W3CDTF">2012-08-19T09:15:30Z</dcterms:created>
  <dcterms:modified xsi:type="dcterms:W3CDTF">2012-09-24T05:29:26Z</dcterms:modified>
</cp:coreProperties>
</file>