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20115" windowHeight="7815" activeTab="1"/>
  </bookViews>
  <sheets>
    <sheet name="Info" sheetId="1" r:id="rId1"/>
    <sheet name="Was koste ich als Arbeitnehmer" sheetId="2" r:id="rId2"/>
    <sheet name="Welcher Preis ist realistisch" sheetId="3" state="hidden" r:id="rId3"/>
    <sheet name="Sozialversicherungsinfo" sheetId="4" r:id="rId4"/>
  </sheets>
  <externalReferences>
    <externalReference r:id="rId5"/>
    <externalReference r:id="rId6"/>
    <externalReference r:id="rId7"/>
    <externalReference r:id="rId8"/>
    <externalReference r:id="rId9"/>
    <externalReference r:id="rId10"/>
  </externalReferences>
  <definedNames>
    <definedName name="______kd1" localSheetId="0">#REF!</definedName>
    <definedName name="______kd1">#REF!</definedName>
    <definedName name="______kd3">#REF!</definedName>
    <definedName name="_____kd1">#REF!</definedName>
    <definedName name="_____kd3">#REF!</definedName>
    <definedName name="____kd1">#REF!</definedName>
    <definedName name="____kd3">#REF!</definedName>
    <definedName name="___kd1">#REF!</definedName>
    <definedName name="___kd3">#REF!</definedName>
    <definedName name="__kd1">#REF!</definedName>
    <definedName name="__kd3">#REF!</definedName>
    <definedName name="_kd1" localSheetId="0">#REF!</definedName>
    <definedName name="_kd1">#REF!</definedName>
    <definedName name="_kd3">#REF!</definedName>
    <definedName name="_Order1" hidden="1">255</definedName>
    <definedName name="_Order2" hidden="1">255</definedName>
    <definedName name="…_Stundensätze_berechnen" localSheetId="0">#REF!</definedName>
    <definedName name="…_Stundensätze_berechnen">#REF!</definedName>
    <definedName name="ALJ_">#REF!</definedName>
    <definedName name="alles" localSheetId="0">'[1]Maschinen-Stundensatz'!$A$1:$F$57</definedName>
    <definedName name="alles">'[2]Maschinen-Stundensatz'!$A$1:$F$57</definedName>
    <definedName name="asdghj">#REF!</definedName>
    <definedName name="AU" localSheetId="0">[3]Ratendarlehen!$C$7</definedName>
    <definedName name="AU">[4]Ratendarlehen!$C$7</definedName>
    <definedName name="autorinfo">Info!$A$1</definedName>
    <definedName name="B" localSheetId="0">#REF!</definedName>
    <definedName name="B">#REF!</definedName>
    <definedName name="BAD_">#REF!,#REF!</definedName>
    <definedName name="BDM_">#REF!</definedName>
    <definedName name="BDU1_">#REF!</definedName>
    <definedName name="BDU10_">#REF!</definedName>
    <definedName name="BDU2_">#REF!</definedName>
    <definedName name="BDU3_">#REF!</definedName>
    <definedName name="BDU4_">#REF!</definedName>
    <definedName name="BDU5_">#REF!</definedName>
    <definedName name="BDU6_">#REF!</definedName>
    <definedName name="BDU7_">#REF!</definedName>
    <definedName name="BDU8_">#REF!</definedName>
    <definedName name="BDU9_">#REF!</definedName>
    <definedName name="BSE_">#REF!</definedName>
    <definedName name="dab" localSheetId="0">#REF!</definedName>
    <definedName name="dab">#REF!</definedName>
    <definedName name="dabt" localSheetId="0">#REF!</definedName>
    <definedName name="dabt">#REF!</definedName>
    <definedName name="dabtf">#REF!</definedName>
    <definedName name="dabz">#REF!</definedName>
    <definedName name="dabzf">#REF!</definedName>
    <definedName name="_xlnm.Print_Area" localSheetId="0">Info!$B$2:$P$30</definedName>
    <definedName name="_xlnm.Print_Area" localSheetId="1">'Was koste ich als Arbeitnehmer'!$B$1:$S$54</definedName>
    <definedName name="_xlnm.Print_Area" localSheetId="2">'Welcher Preis ist realistisch'!$A$1:$S$60</definedName>
    <definedName name="EDU1_1">#REF!</definedName>
    <definedName name="Efakt10_">#REF!</definedName>
    <definedName name="Efakt10_asdasdasd">#REF!</definedName>
    <definedName name="Efakt11_">#REF!</definedName>
    <definedName name="eiwoerrrrr">#REF!</definedName>
    <definedName name="ekh" localSheetId="0">#REF!</definedName>
    <definedName name="ekh">#REF!</definedName>
    <definedName name="ekht" localSheetId="0">#REF!</definedName>
    <definedName name="ekht">#REF!</definedName>
    <definedName name="ekhtf" localSheetId="0">#REF!</definedName>
    <definedName name="ekhtf">#REF!</definedName>
    <definedName name="ekhz">#REF!</definedName>
    <definedName name="ekhzf">#REF!</definedName>
    <definedName name="Fa1_">#REF!</definedName>
    <definedName name="Fa2_">#REF!</definedName>
    <definedName name="Fakt_01">#REF!</definedName>
    <definedName name="Fakt010">#REF!</definedName>
    <definedName name="Fakt02">#REF!</definedName>
    <definedName name="Fakt03">#REF!</definedName>
    <definedName name="Fakt04">#REF!</definedName>
    <definedName name="Fakt05">#REF!</definedName>
    <definedName name="Fakt06">#REF!</definedName>
    <definedName name="Fakt07">#REF!</definedName>
    <definedName name="Fakt08">#REF!</definedName>
    <definedName name="Fakt09">#REF!</definedName>
    <definedName name="Fakt1">#REF!</definedName>
    <definedName name="fakt1_1">#REF!</definedName>
    <definedName name="Fakt10">#REF!</definedName>
    <definedName name="Fakt2">#REF!</definedName>
    <definedName name="Fakt3">#REF!</definedName>
    <definedName name="Fakt4">#REF!</definedName>
    <definedName name="Fakt5">#REF!</definedName>
    <definedName name="Fakt6">#REF!</definedName>
    <definedName name="Fakt7">#REF!</definedName>
    <definedName name="Fakt8">#REF!</definedName>
    <definedName name="Fakt9">#REF!</definedName>
    <definedName name="fotokpl" localSheetId="0" hidden="1">{#N/A,#N/A,TRUE,"Planung";#N/A,#N/A,TRUE,"System";#N/A,#N/A,TRUE,"Lohn";#N/A,#N/A,TRUE,"Handel";#N/A,#N/A,TRUE,"DBR"}</definedName>
    <definedName name="fotokpl" localSheetId="2" hidden="1">{#N/A,#N/A,TRUE,"Planung";#N/A,#N/A,TRUE,"System";#N/A,#N/A,TRUE,"Lohn";#N/A,#N/A,TRUE,"Handel";#N/A,#N/A,TRUE,"DBR"}</definedName>
    <definedName name="fotokpl" hidden="1">{#N/A,#N/A,TRUE,"Planung";#N/A,#N/A,TRUE,"System";#N/A,#N/A,TRUE,"Lohn";#N/A,#N/A,TRUE,"Handel";#N/A,#N/A,TRUE,"DBR"}</definedName>
    <definedName name="grafiken" localSheetId="0">#REF!</definedName>
    <definedName name="grafiken">#REF!</definedName>
    <definedName name="Grund" localSheetId="0">'[5]Formeln-1'!$J$75</definedName>
    <definedName name="Grund">'[6]Formeln-1'!$J$75</definedName>
    <definedName name="Grundtabelle" localSheetId="0">'[5]Unternehmer etc.'!#REF!</definedName>
    <definedName name="Grundtabelle">'[6]Unternehmer etc.'!#REF!</definedName>
    <definedName name="Grundtabelle2010__ja_0__nein_1" localSheetId="0">'[5]Unternehmer etc.'!$G$26</definedName>
    <definedName name="Grundtabelle2010__ja_0__nein_1">'[6]Unternehmer etc.'!$G$26</definedName>
    <definedName name="Grundtabelle20102__ja_0__nein_1" localSheetId="0">'[5]Unternehmer etc.'!$P$26</definedName>
    <definedName name="Grundtabelle20102__ja_0__nein_1">'[6]Unternehmer etc.'!$P$26</definedName>
    <definedName name="Grundtarif" localSheetId="0">'[5]Formeln-1'!$J$82</definedName>
    <definedName name="Grundtarif">'[6]Formeln-1'!$J$82</definedName>
    <definedName name="hb" localSheetId="0">#REF!</definedName>
    <definedName name="hb">#REF!</definedName>
    <definedName name="hbt" localSheetId="0">#REF!</definedName>
    <definedName name="hbt">#REF!</definedName>
    <definedName name="hbtf" localSheetId="0">#REF!</definedName>
    <definedName name="hbtf">#REF!</definedName>
    <definedName name="hbz">#REF!</definedName>
    <definedName name="hbzf">#REF!</definedName>
    <definedName name="J">#REF!</definedName>
    <definedName name="kalkulieren1">#REF!</definedName>
    <definedName name="kalkulieren2">#REF!</definedName>
    <definedName name="kfix" localSheetId="0">'[1]Maschinen-Stundensatz'!$C$77</definedName>
    <definedName name="kfix">'[2]Maschinen-Stundensatz'!$C$77</definedName>
    <definedName name="kk" localSheetId="0">#REF!</definedName>
    <definedName name="kk">#REF!</definedName>
    <definedName name="kkaus" localSheetId="0">#REF!</definedName>
    <definedName name="kkaus">#REF!</definedName>
    <definedName name="kkz" localSheetId="0">#REF!</definedName>
    <definedName name="kkz">#REF!</definedName>
    <definedName name="kkzf">#REF!</definedName>
    <definedName name="kosten">#REF!</definedName>
    <definedName name="kvar" localSheetId="0">'[1]Maschinen-Stundensatz'!$C$78</definedName>
    <definedName name="kvar">'[2]Maschinen-Stundensatz'!$C$78</definedName>
    <definedName name="L" localSheetId="0">#REF!</definedName>
    <definedName name="L">#REF!</definedName>
    <definedName name="La1_">#REF!</definedName>
    <definedName name="La2_">#REF!</definedName>
    <definedName name="LF" localSheetId="0">#REF!</definedName>
    <definedName name="LF">#REF!</definedName>
    <definedName name="lkb" localSheetId="0">#REF!</definedName>
    <definedName name="lkb">#REF!</definedName>
    <definedName name="lkbt">#REF!</definedName>
    <definedName name="lkbtf">#REF!</definedName>
    <definedName name="lkbz">#REF!</definedName>
    <definedName name="lkbzf">#REF!</definedName>
    <definedName name="Ma1_">#REF!</definedName>
    <definedName name="Na1_">#REF!</definedName>
    <definedName name="Na2_">#REF!</definedName>
    <definedName name="nein" localSheetId="0">'[5]Formeln-1'!$J$78</definedName>
    <definedName name="nein">'[6]Formeln-1'!$J$78</definedName>
    <definedName name="Or1_">#REF!</definedName>
    <definedName name="Or2_">#REF!</definedName>
    <definedName name="P" localSheetId="0">#REF!</definedName>
    <definedName name="P">#REF!</definedName>
    <definedName name="Pl1_">#REF!</definedName>
    <definedName name="Pl2_">#REF!</definedName>
    <definedName name="Produkt1_">#REF!</definedName>
    <definedName name="Produkt2_">#REF!</definedName>
    <definedName name="Produkt3_">#REF!</definedName>
    <definedName name="Produkt4_">#REF!</definedName>
    <definedName name="Produkt5_">#REF!</definedName>
    <definedName name="rrrrr">#REF!</definedName>
    <definedName name="schit1">#REF!</definedName>
    <definedName name="schrott">#REF!</definedName>
    <definedName name="schrott1">#REF!</definedName>
    <definedName name="sdfjkxx">#REF!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plitting">#REF!</definedName>
    <definedName name="St1_">#REF!</definedName>
    <definedName name="St2_">#REF!</definedName>
    <definedName name="SUA" localSheetId="0">[3]Ratendarlehen!$F$46</definedName>
    <definedName name="SUA">[4]Ratendarlehen!$F$46</definedName>
    <definedName name="SUP" localSheetId="0">[3]Ratendarlehen!$D$46</definedName>
    <definedName name="SUP">[4]Ratendarlehen!$D$46</definedName>
    <definedName name="SUT" localSheetId="0">[3]Ratendarlehen!$E$46</definedName>
    <definedName name="SUT">[4]Ratendarlehen!$E$46</definedName>
    <definedName name="T" localSheetId="0">[3]Ratendarlehen!$E$16</definedName>
    <definedName name="T">[4]Ratendarlehen!$E$16</definedName>
    <definedName name="T10_" localSheetId="0">[3]Ratendarlehen!$E$25</definedName>
    <definedName name="T10_">[4]Ratendarlehen!$E$25</definedName>
    <definedName name="T11_" localSheetId="0">[3]Ratendarlehen!$E$26</definedName>
    <definedName name="T11_">[4]Ratendarlehen!$E$26</definedName>
    <definedName name="T12_" localSheetId="0">[3]Ratendarlehen!$E$27</definedName>
    <definedName name="T12_">[4]Ratendarlehen!$E$27</definedName>
    <definedName name="T13_" localSheetId="0">[3]Ratendarlehen!$E$28</definedName>
    <definedName name="T13_">[4]Ratendarlehen!$E$28</definedName>
    <definedName name="T14_" localSheetId="0">[3]Ratendarlehen!$E$29</definedName>
    <definedName name="T14_">[4]Ratendarlehen!$E$29</definedName>
    <definedName name="T15_" localSheetId="0">[3]Ratendarlehen!$E$30</definedName>
    <definedName name="T15_">[4]Ratendarlehen!$E$30</definedName>
    <definedName name="T16_" localSheetId="0">[3]Ratendarlehen!$E$31</definedName>
    <definedName name="T16_">[4]Ratendarlehen!$E$31</definedName>
    <definedName name="T17_" localSheetId="0">[3]Ratendarlehen!$E$32</definedName>
    <definedName name="T17_">[4]Ratendarlehen!$E$32</definedName>
    <definedName name="T18_" localSheetId="0">[3]Ratendarlehen!$E$33</definedName>
    <definedName name="T18_">[4]Ratendarlehen!$E$33</definedName>
    <definedName name="T19_" localSheetId="0">[3]Ratendarlehen!$E$34</definedName>
    <definedName name="T19_">[4]Ratendarlehen!$E$34</definedName>
    <definedName name="T2_" localSheetId="0">[3]Ratendarlehen!$E$17</definedName>
    <definedName name="T2_">[4]Ratendarlehen!$E$17</definedName>
    <definedName name="T20_" localSheetId="0">[3]Ratendarlehen!$E$35</definedName>
    <definedName name="T20_">[4]Ratendarlehen!$E$35</definedName>
    <definedName name="T21_" localSheetId="0">[3]Ratendarlehen!$E$36</definedName>
    <definedName name="T21_">[4]Ratendarlehen!$E$36</definedName>
    <definedName name="T22_" localSheetId="0">[3]Ratendarlehen!$E$37</definedName>
    <definedName name="T22_">[4]Ratendarlehen!$E$37</definedName>
    <definedName name="T23_" localSheetId="0">[3]Ratendarlehen!$E$38</definedName>
    <definedName name="T23_">[4]Ratendarlehen!$E$38</definedName>
    <definedName name="T24_" localSheetId="0">[3]Ratendarlehen!$E$39</definedName>
    <definedName name="T24_">[4]Ratendarlehen!$E$39</definedName>
    <definedName name="T3_" localSheetId="0">[3]Ratendarlehen!$E$18</definedName>
    <definedName name="T3_">[4]Ratendarlehen!$E$18</definedName>
    <definedName name="T4_" localSheetId="0">[3]Ratendarlehen!$E$19</definedName>
    <definedName name="T4_">[4]Ratendarlehen!$E$19</definedName>
    <definedName name="T5_" localSheetId="0">[3]Ratendarlehen!$E$20</definedName>
    <definedName name="T5_">[4]Ratendarlehen!$E$20</definedName>
    <definedName name="T6_" localSheetId="0">[3]Ratendarlehen!$E$21</definedName>
    <definedName name="T6_">[4]Ratendarlehen!$E$21</definedName>
    <definedName name="T7_" localSheetId="0">[3]Ratendarlehen!$E$22</definedName>
    <definedName name="T7_">[4]Ratendarlehen!$E$22</definedName>
    <definedName name="T8_" localSheetId="0">[3]Ratendarlehen!$E$23</definedName>
    <definedName name="T8_">[4]Ratendarlehen!$E$23</definedName>
    <definedName name="T9_" localSheetId="0">[3]Ratendarlehen!$E$24</definedName>
    <definedName name="T9_">[4]Ratendarlehen!$E$24</definedName>
    <definedName name="temp1">#REF!</definedName>
    <definedName name="test" localSheetId="0" hidden="1">{#N/A,#N/A,TRUE,"Planung";#N/A,#N/A,TRUE,"System";#N/A,#N/A,TRUE,"Lohn";#N/A,#N/A,TRUE,"Handel";#N/A,#N/A,TRUE,"DBR"}</definedName>
    <definedName name="test" localSheetId="2" hidden="1">{#N/A,#N/A,TRUE,"Planung";#N/A,#N/A,TRUE,"System";#N/A,#N/A,TRUE,"Lohn";#N/A,#N/A,TRUE,"Handel";#N/A,#N/A,TRUE,"DBR"}</definedName>
    <definedName name="test" hidden="1">{#N/A,#N/A,TRUE,"Planung";#N/A,#N/A,TRUE,"System";#N/A,#N/A,TRUE,"Lohn";#N/A,#N/A,TRUE,"Handel";#N/A,#N/A,TRUE,"DBR"}</definedName>
    <definedName name="TF" localSheetId="0">[3]Ratendarlehen!$C$8</definedName>
    <definedName name="TF">[4]Ratendarlehen!$C$8</definedName>
    <definedName name="Tl1_">#REF!</definedName>
    <definedName name="Tl2_">#REF!</definedName>
    <definedName name="WDM_">#REF!</definedName>
    <definedName name="WDU1_">#REF!</definedName>
    <definedName name="WDU10_">#REF!</definedName>
    <definedName name="WDU2_">#REF!</definedName>
    <definedName name="WDU3_">#REF!</definedName>
    <definedName name="WDU4_">#REF!</definedName>
    <definedName name="WDU5_">#REF!</definedName>
    <definedName name="WDU6_">#REF!</definedName>
    <definedName name="WDU7_">#REF!</definedName>
    <definedName name="WDU8_">#REF!</definedName>
    <definedName name="WDU9_">#REF!</definedName>
    <definedName name="Wert1">#REF!</definedName>
    <definedName name="wrn.Bilanzanalyse." localSheetId="0" hidden="1">{#N/A,#N/A,TRUE,"Bilanz";#N/A,#N/A,TRUE,"GuV";#N/A,#N/A,TRUE,"Kennzahlen";#N/A,#N/A,TRUE,"Bewegungsbilanz"}</definedName>
    <definedName name="wrn.Bilanzanalyse." localSheetId="2" hidden="1">{#N/A,#N/A,TRUE,"Bilanz";#N/A,#N/A,TRUE,"GuV";#N/A,#N/A,TRUE,"Kennzahlen";#N/A,#N/A,TRUE,"Bewegungsbilanz"}</definedName>
    <definedName name="wrn.Bilanzanalyse." hidden="1">{#N/A,#N/A,TRUE,"Bilanz";#N/A,#N/A,TRUE,"GuV";#N/A,#N/A,TRUE,"Kennzahlen";#N/A,#N/A,TRUE,"Bewegungsbilanz"}</definedName>
    <definedName name="wrn.Finanzierung." localSheetId="0" hidden="1">{#N/A,#N/A,TRUE,"Kapitalbedarf";#N/A,#N/A,TRUE,"Finanzierung"}</definedName>
    <definedName name="wrn.Finanzierung." localSheetId="2" hidden="1">{#N/A,#N/A,TRUE,"Kapitalbedarf";#N/A,#N/A,TRUE,"Finanzierung"}</definedName>
    <definedName name="wrn.Finanzierung." hidden="1">{#N/A,#N/A,TRUE,"Kapitalbedarf";#N/A,#N/A,TRUE,"Finanzierung"}</definedName>
    <definedName name="wrn.FOTOKPL." localSheetId="0" hidden="1">{#N/A,#N/A,TRUE,"Planung";#N/A,#N/A,TRUE,"System";#N/A,#N/A,TRUE,"Lohn";#N/A,#N/A,TRUE,"Handel";#N/A,#N/A,TRUE,"DBR"}</definedName>
    <definedName name="wrn.FOTOKPL." localSheetId="2" hidden="1">{#N/A,#N/A,TRUE,"Planung";#N/A,#N/A,TRUE,"System";#N/A,#N/A,TRUE,"Lohn";#N/A,#N/A,TRUE,"Handel";#N/A,#N/A,TRUE,"DBR"}</definedName>
    <definedName name="wrn.FOTOKPL." hidden="1">{#N/A,#N/A,TRUE,"Planung";#N/A,#N/A,TRUE,"System";#N/A,#N/A,TRUE,"Lohn";#N/A,#N/A,TRUE,"Handel";#N/A,#N/A,TRUE,"DBR"}</definedName>
    <definedName name="wrn.Komplett." localSheetId="0" hidden="1">{#N/A,#N/A,TRUE,"Kapitalbedarf";#N/A,#N/A,TRUE,"Finanzierung";#N/A,#N/A,TRUE,"Mindestumsatz";#N/A,#N/A,TRUE,"Prüfung";#N/A,#N/A,TRUE,"Betriebsmittel"}</definedName>
    <definedName name="wrn.Komplett." localSheetId="2" hidden="1">{#N/A,#N/A,TRUE,"Kapitalbedarf";#N/A,#N/A,TRUE,"Finanzierung";#N/A,#N/A,TRUE,"Mindestumsatz";#N/A,#N/A,TRUE,"Prüfung";#N/A,#N/A,TRUE,"Betriebsmittel"}</definedName>
    <definedName name="wrn.Komplett." hidden="1">{#N/A,#N/A,TRUE,"Kapitalbedarf";#N/A,#N/A,TRUE,"Finanzierung";#N/A,#N/A,TRUE,"Mindestumsatz";#N/A,#N/A,TRUE,"Prüfung";#N/A,#N/A,TRUE,"Betriebsmittel"}</definedName>
    <definedName name="wrn.Mindestumsatz." localSheetId="0" hidden="1">{#N/A,#N/A,TRUE,"Mindestumsatz";#N/A,#N/A,TRUE,"Prüfung";#N/A,#N/A,TRUE,"Betriebsmittel"}</definedName>
    <definedName name="wrn.Mindestumsatz." localSheetId="2" hidden="1">{#N/A,#N/A,TRUE,"Mindestumsatz";#N/A,#N/A,TRUE,"Prüfung";#N/A,#N/A,TRUE,"Betriebsmittel"}</definedName>
    <definedName name="wrn.Mindestumsatz." hidden="1">{#N/A,#N/A,TRUE,"Mindestumsatz";#N/A,#N/A,TRUE,"Prüfung";#N/A,#N/A,TRUE,"Betriebsmittel"}</definedName>
    <definedName name="WSE_">#REF!</definedName>
    <definedName name="xxxx">#REF!</definedName>
    <definedName name="xxxxxx">#REF!</definedName>
    <definedName name="yxcvahssss">#REF!</definedName>
    <definedName name="Z_1615BAB0_B4BA_46C9_BD31_F141C80DF499_.wvu.PrintArea" localSheetId="0" hidden="1">Info!$B$2:$P$30</definedName>
    <definedName name="Z_1615BAB0_B4BA_46C9_BD31_F141C80DF499_.wvu.PrintArea" localSheetId="1" hidden="1">'Was koste ich als Arbeitnehmer'!$B$1:$S$54</definedName>
    <definedName name="Z_1615BAB0_B4BA_46C9_BD31_F141C80DF499_.wvu.PrintArea" localSheetId="2" hidden="1">'Welcher Preis ist realistisch'!$A$1:$S$60</definedName>
    <definedName name="Z_1615BAB0_B4BA_46C9_BD31_F141C80DF499_.wvu.Rows" localSheetId="2" hidden="1">'Welcher Preis ist realistisch'!$7:$12,'Welcher Preis ist realistisch'!$14:$15,'Welcher Preis ist realistisch'!$17:$17,'Welcher Preis ist realistisch'!$25:$27,'Welcher Preis ist realistisch'!$38:$41</definedName>
    <definedName name="Z_A7FC6B3A_88A3_4125_AE95_7125DCE03454_.wvu.PrintArea" localSheetId="0" hidden="1">Info!$B$2:$P$30</definedName>
    <definedName name="Z_A7FC6B3A_88A3_4125_AE95_7125DCE03454_.wvu.PrintArea" localSheetId="1" hidden="1">'Was koste ich als Arbeitnehmer'!$B$1:$S$54</definedName>
    <definedName name="Z_A7FC6B3A_88A3_4125_AE95_7125DCE03454_.wvu.PrintArea" localSheetId="2" hidden="1">'Welcher Preis ist realistisch'!$A$1:$S$60</definedName>
    <definedName name="Z_A7FC6B3A_88A3_4125_AE95_7125DCE03454_.wvu.Rows" localSheetId="2" hidden="1">'Welcher Preis ist realistisch'!$7:$12,'Welcher Preis ist realistisch'!$14:$15,'Welcher Preis ist realistisch'!$17:$17,'Welcher Preis ist realistisch'!$25:$27,'Welcher Preis ist realistisch'!$38:$41</definedName>
    <definedName name="zins1" localSheetId="0">#REF!</definedName>
    <definedName name="zins1">#REF!</definedName>
    <definedName name="zins2" localSheetId="0">#REF!</definedName>
    <definedName name="zins2">#REF!</definedName>
    <definedName name="zins3" localSheetId="0">#REF!</definedName>
    <definedName name="zins3">#REF!</definedName>
    <definedName name="zus">#REF!</definedName>
    <definedName name="zus1">#REF!</definedName>
    <definedName name="zusaus">#REF!</definedName>
    <definedName name="zusaus1">#REF!</definedName>
    <definedName name="zusproz">#REF!</definedName>
    <definedName name="zusproz1">#REF!</definedName>
    <definedName name="zust">#REF!</definedName>
    <definedName name="zust1">#REF!</definedName>
    <definedName name="zustf">#REF!</definedName>
    <definedName name="zustf1">#REF!</definedName>
    <definedName name="zusz">#REF!</definedName>
    <definedName name="zusz1">#REF!</definedName>
    <definedName name="zuszf">#REF!</definedName>
    <definedName name="zuszf1">#REF!</definedName>
  </definedNames>
  <calcPr calcId="145621"/>
  <customWorkbookViews>
    <customWorkbookView name="lapaint - Persönliche Ansicht" guid="{A7FC6B3A-88A3-4125-AE95-7125DCE03454}" mergeInterval="0" personalView="1" maximized="1" windowWidth="1596" windowHeight="675" activeSheetId="2"/>
    <customWorkbookView name="RBC-Ralf Beinbrecht Consulting - Persönliche Ansicht" guid="{1615BAB0-B4BA-46C9-BD31-F141C80DF499}" mergeInterval="0" personalView="1" maximized="1" windowWidth="1356" windowHeight="543" activeSheetId="2"/>
  </customWorkbookViews>
</workbook>
</file>

<file path=xl/calcChain.xml><?xml version="1.0" encoding="utf-8"?>
<calcChain xmlns="http://schemas.openxmlformats.org/spreadsheetml/2006/main">
  <c r="A8" i="4" l="1"/>
  <c r="C8" i="4" s="1"/>
  <c r="F8" i="4" s="1"/>
  <c r="K36" i="2" l="1"/>
  <c r="K35" i="2"/>
  <c r="K32" i="2"/>
  <c r="K31" i="2"/>
  <c r="K30" i="2"/>
  <c r="F31" i="4" l="1"/>
  <c r="F27" i="4"/>
  <c r="F23" i="4"/>
  <c r="J2" i="4" l="1"/>
  <c r="C9" i="4" s="1"/>
  <c r="V2" i="4" l="1"/>
  <c r="F20" i="4"/>
  <c r="O36" i="4"/>
  <c r="C36" i="4" l="1"/>
  <c r="R5" i="4" l="1"/>
  <c r="R9" i="4"/>
  <c r="R13" i="4"/>
  <c r="R18" i="4"/>
  <c r="R20" i="4" s="1"/>
  <c r="R24" i="4"/>
  <c r="R28" i="4"/>
  <c r="R32" i="4"/>
  <c r="O32" i="4"/>
  <c r="O28" i="4"/>
  <c r="O24" i="4"/>
  <c r="O20" i="4"/>
  <c r="O13" i="4"/>
  <c r="O9" i="4"/>
  <c r="O5" i="4"/>
  <c r="J20" i="4"/>
  <c r="V20" i="4"/>
  <c r="V18" i="4"/>
  <c r="J13" i="4"/>
  <c r="V13" i="4"/>
  <c r="V9" i="4"/>
  <c r="V5" i="4"/>
  <c r="J18" i="4"/>
  <c r="J9" i="4"/>
  <c r="J5" i="4"/>
  <c r="F32" i="4"/>
  <c r="C32" i="4"/>
  <c r="F28" i="4"/>
  <c r="C28" i="4"/>
  <c r="C20" i="4"/>
  <c r="C24" i="4"/>
  <c r="F18" i="4"/>
  <c r="C13" i="4"/>
  <c r="C5" i="4"/>
  <c r="O39" i="4" l="1"/>
  <c r="V39" i="4"/>
  <c r="R36" i="4"/>
  <c r="R39" i="4" s="1"/>
  <c r="F13" i="4"/>
  <c r="F9" i="4"/>
  <c r="F5" i="4"/>
  <c r="F24" i="4"/>
  <c r="J39" i="4" l="1"/>
  <c r="C39" i="4" l="1"/>
  <c r="S21" i="2" s="1"/>
  <c r="F36" i="4"/>
  <c r="F39" i="4" s="1"/>
  <c r="K20" i="2" l="1"/>
  <c r="K16" i="3" l="1"/>
  <c r="K15" i="2" l="1"/>
  <c r="K55" i="3" l="1"/>
  <c r="K34" i="3"/>
  <c r="P17" i="3"/>
  <c r="P16" i="3"/>
  <c r="P14" i="3"/>
  <c r="K12" i="3"/>
  <c r="K11" i="3"/>
  <c r="K10" i="3"/>
  <c r="K8" i="3"/>
  <c r="K14" i="3" s="1"/>
  <c r="K7" i="3"/>
  <c r="L6" i="3"/>
  <c r="K47" i="2"/>
  <c r="K28" i="2"/>
  <c r="K27" i="2"/>
  <c r="K37" i="2" s="1"/>
  <c r="K26" i="2"/>
  <c r="K25" i="2"/>
  <c r="K23" i="2"/>
  <c r="K22" i="2"/>
  <c r="K11" i="2"/>
  <c r="K4" i="2"/>
  <c r="L38" i="2" s="1"/>
  <c r="K38" i="2" s="1"/>
  <c r="K48" i="2" l="1"/>
  <c r="K9" i="2"/>
  <c r="K10" i="2"/>
  <c r="K50" i="2" l="1"/>
  <c r="K51" i="2" s="1"/>
  <c r="K39" i="2"/>
  <c r="K53" i="2" s="1"/>
  <c r="K54" i="2" s="1"/>
  <c r="P21" i="3" l="1"/>
  <c r="K21" i="3"/>
  <c r="K36" i="3" l="1"/>
  <c r="K23" i="3"/>
  <c r="K25" i="3" s="1"/>
  <c r="K58" i="3"/>
  <c r="K38" i="3"/>
  <c r="K40" i="3" s="1"/>
  <c r="P38" i="3"/>
  <c r="P40" i="3" s="1"/>
  <c r="P36" i="3"/>
  <c r="P58" i="3"/>
  <c r="P23" i="3"/>
  <c r="P25" i="3" s="1"/>
</calcChain>
</file>

<file path=xl/comments1.xml><?xml version="1.0" encoding="utf-8"?>
<comments xmlns="http://schemas.openxmlformats.org/spreadsheetml/2006/main">
  <authors>
    <author>Dr. Beinbrecht</author>
    <author xml:space="preserve"> Peter Grätz</author>
    <author>Jochen</author>
    <author>RBC-Ralf Beinbrecht Consulting</author>
    <author>Peter</author>
  </authors>
  <commentList>
    <comment ref="L4" authorId="0">
      <text>
        <r>
          <rPr>
            <b/>
            <sz val="9"/>
            <color indexed="81"/>
            <rFont val="Tahoma"/>
            <family val="2"/>
          </rPr>
          <t>Dr. Beinbrecht:</t>
        </r>
        <r>
          <rPr>
            <sz val="9"/>
            <color indexed="81"/>
            <rFont val="Tahoma"/>
            <family val="2"/>
          </rPr>
          <t xml:space="preserve">
hier Monatsgehälter im Jahr einpflegen, um Ihr durchschnittliches Monatsgehalt zu ermitteln!</t>
        </r>
      </text>
    </comment>
    <comment ref="K7" authorId="1">
      <text>
        <r>
          <rPr>
            <b/>
            <sz val="9"/>
            <color indexed="81"/>
            <rFont val="Tahoma"/>
            <family val="2"/>
          </rPr>
          <t>Hier z. B.. das letzte Jahresgehalt der Festanstellung eintragen. Dieser Betrag wird direkt ins sheet Sozialversicherungsinfo übernommen</t>
        </r>
      </text>
    </comment>
    <comment ref="M15" authorId="0">
      <text>
        <r>
          <rPr>
            <b/>
            <sz val="9"/>
            <color indexed="81"/>
            <rFont val="Tahoma"/>
            <family val="2"/>
          </rPr>
          <t>Dr. Beinbrecht:</t>
        </r>
        <r>
          <rPr>
            <sz val="9"/>
            <color indexed="81"/>
            <rFont val="Tahoma"/>
            <family val="2"/>
          </rPr>
          <t xml:space="preserve">
Bitte prüfen Sie Ihre Kosten kritisch, Schwankungen sind wahrscheinlich</t>
        </r>
      </text>
    </comment>
    <comment ref="B20" authorId="2">
      <text>
        <r>
          <rPr>
            <sz val="9"/>
            <color indexed="81"/>
            <rFont val="Tahoma"/>
            <family val="2"/>
          </rPr>
          <t>Dr. Beinbrecht
Kranken- und Sozialversicherung, Arbeitslosenversicherung, betriebliche Altersvorsorge + Unfallversicherung, Betriebsratsumlage;
Zuschüsse zur Direktversicherung; Unterstützungskasse; bzw. U1+2;  
Dieser Wert (Jahresbruttogehalt / 1,37 = Direktentgelt. Dirktentgelt + XX% = Arbeitskosten)</t>
        </r>
      </text>
    </comment>
    <comment ref="L20" authorId="3">
      <text>
        <r>
          <rPr>
            <b/>
            <sz val="9"/>
            <color indexed="81"/>
            <rFont val="Tahoma"/>
            <family val="2"/>
          </rPr>
          <t>RBC-Ralf Beinbrecht Consulting:</t>
        </r>
        <r>
          <rPr>
            <sz val="9"/>
            <color indexed="81"/>
            <rFont val="Tahoma"/>
            <family val="2"/>
          </rPr>
          <t xml:space="preserve">
wenn sie Knappschaft sind liegen wir bei ca. 20.300 € Beitragsbemessungsgrenze</t>
        </r>
      </text>
    </comment>
    <comment ref="B22" authorId="0">
      <text>
        <r>
          <rPr>
            <b/>
            <sz val="9"/>
            <color indexed="81"/>
            <rFont val="Tahoma"/>
            <family val="2"/>
          </rPr>
          <t>Dr. Beinbrecht:</t>
        </r>
        <r>
          <rPr>
            <sz val="9"/>
            <color indexed="81"/>
            <rFont val="Tahoma"/>
            <family val="2"/>
          </rPr>
          <t xml:space="preserve">
Diese Beträge können bis zu 8% vom Bruttolohn betragen</t>
        </r>
      </text>
    </comment>
    <comment ref="B25" authorId="4">
      <text>
        <r>
          <rPr>
            <sz val="9"/>
            <color indexed="81"/>
            <rFont val="Tahoma"/>
            <family val="2"/>
          </rPr>
          <t>Dr. Beinbrecht: 
nur wenn das Unternehmen eine zusätzliche Firmenrente anspart.</t>
        </r>
      </text>
    </comment>
    <comment ref="B26" authorId="4">
      <text>
        <r>
          <rPr>
            <sz val="9"/>
            <color indexed="81"/>
            <rFont val="Tahoma"/>
            <family val="2"/>
          </rPr>
          <t>Dr. Beinbrecht: Seminargebühren; gewährte Ausbildungs Zuschläge</t>
        </r>
        <r>
          <rPr>
            <b/>
            <sz val="9"/>
            <color indexed="81"/>
            <rFont val="Tahoma"/>
            <family val="2"/>
          </rPr>
          <t xml:space="preserve">
</t>
        </r>
      </text>
    </comment>
    <comment ref="B27" authorId="2">
      <text>
        <r>
          <rPr>
            <sz val="9"/>
            <color indexed="81"/>
            <rFont val="Tahoma"/>
            <family val="2"/>
          </rPr>
          <t>Dr. Beinbrecht: 
Leasing, Steuern, Versicherung, Verbrauch, Reparatur, Fuhrparkkosten</t>
        </r>
      </text>
    </comment>
    <comment ref="B28" authorId="2">
      <text>
        <r>
          <rPr>
            <sz val="9"/>
            <color indexed="81"/>
            <rFont val="Tahoma"/>
            <family val="2"/>
          </rPr>
          <t>Dr. Beinbrecht: 
Z. B.. 12 Monate * 75 Euro Handykosten + Abschreibung Laptop 760 Euro per anno</t>
        </r>
      </text>
    </comment>
    <comment ref="B30" authorId="2">
      <text>
        <r>
          <rPr>
            <sz val="9"/>
            <color indexed="81"/>
            <rFont val="Tahoma"/>
            <family val="2"/>
          </rPr>
          <t>Dr. Beinbrecht: 
Zeitungsannonce oder Vergabe von Suchauftrag;
Kosten für Headhunter und Werbeagentur</t>
        </r>
        <r>
          <rPr>
            <b/>
            <sz val="9"/>
            <color indexed="81"/>
            <rFont val="Tahoma"/>
            <family val="2"/>
          </rPr>
          <t xml:space="preserve">
</t>
        </r>
      </text>
    </comment>
    <comment ref="B31" authorId="2">
      <text>
        <r>
          <rPr>
            <sz val="9"/>
            <color indexed="81"/>
            <rFont val="Tahoma"/>
            <family val="2"/>
          </rPr>
          <t>Dr. Beinbrecht: 
Sichtung, Bewertung, Verwaltung und die Interviews für seine Bewerbung. Kosten 1 Tag in der Personalabteilung und 2 Tage in der Fachabteilung, mögl. Kosten für Personalvorauswahl Unternehmensberatung od. Headhunter</t>
        </r>
      </text>
    </comment>
    <comment ref="B32" authorId="4">
      <text>
        <r>
          <rPr>
            <sz val="9"/>
            <color indexed="81"/>
            <rFont val="Tahoma"/>
            <family val="2"/>
          </rPr>
          <t>Dr. Beinbrecht: 
z. B.. bewilligte Umzugskosten; etwaige Kosten für Hotel, Reisekosten etc.</t>
        </r>
      </text>
    </comment>
    <comment ref="B33" authorId="2">
      <text>
        <r>
          <rPr>
            <sz val="9"/>
            <color indexed="81"/>
            <rFont val="Tahoma"/>
            <family val="2"/>
          </rPr>
          <t>Dr. Beinbrecht:
Werte &lt; 1 Jahr ergeben hier evtl. keine vernünftige Kalkulation</t>
        </r>
      </text>
    </comment>
    <comment ref="B35" authorId="2">
      <text>
        <r>
          <rPr>
            <sz val="9"/>
            <color indexed="81"/>
            <rFont val="Tahoma"/>
            <family val="2"/>
          </rPr>
          <t>Dr. Beinbrecht: 
Klageerwiderungen. Recherchen, RA-Kosten, Vorbereitung und Reise zu Gerichtsterminen. 
Diesen Wert auf 0 setzen wenn angenommen werden kann, dass der Mitarbeiter nicht klagt oder bis zur Rente nicht gekündigt wird.
Soll beispielsweise angenommen werden, dass im Schnitt jeder 2. Mitarbeiter klagt, kann diese Zahl hier kalkulatorisch halbiert gesetzt werden. Dies ist hier aber der Erfahrungswert.</t>
        </r>
      </text>
    </comment>
    <comment ref="B36" authorId="2">
      <text>
        <r>
          <rPr>
            <sz val="9"/>
            <color indexed="81"/>
            <rFont val="Tahoma"/>
            <family val="2"/>
          </rPr>
          <t>Dr. Beinbrecht:
Typische Prozessdauern liegen zwischen 0,5 und 2 Jahren.
Diesen Wert auf 0 setzen, wenn angenommen werden, dass der Mitarbeiter nicht klagt oder bis zur Rente nicht gekündigt wird.
Soll beispielsweise angenommen werden, dass im Schnitt jeder 2. Mitarbeiter klagt und die Prozesse jeweils 1 Jahr dauern, kann diese Zahl hier kalkulatorisch auf 0,5 gesetzt werden. Das ist der Erwartungswert.</t>
        </r>
      </text>
    </comment>
    <comment ref="B37" authorId="2">
      <text>
        <r>
          <rPr>
            <sz val="9"/>
            <color indexed="81"/>
            <rFont val="Tahoma"/>
            <family val="2"/>
          </rPr>
          <t>Dr. Beinbrecht: 
Das gesamte Gehalt aller Lohnkosten muss bis zur richterlichen Entscheidung rückgestellt werden. Der Angestellte ist in dieser Zeit typischerweise seinen Aufgaben entbunden</t>
        </r>
      </text>
    </comment>
    <comment ref="B38" authorId="2">
      <text>
        <r>
          <rPr>
            <b/>
            <sz val="9"/>
            <color indexed="81"/>
            <rFont val="Tahoma"/>
            <family val="2"/>
          </rPr>
          <t xml:space="preserve">VHB ist typischerweise 1 Monatsbruttogehalt pro Betriebszugehörigkeitsjahr. Wenn eine Kündigungsklage läuft bezieht sich die spätere Abfindung auf Betriebszugehörigkeit + Prozessdauer. </t>
        </r>
      </text>
    </comment>
    <comment ref="L41" authorId="3">
      <text>
        <r>
          <rPr>
            <b/>
            <sz val="9"/>
            <color indexed="81"/>
            <rFont val="Tahoma"/>
            <family val="2"/>
          </rPr>
          <t>RBC-Ralf Beinbrecht Consulting:</t>
        </r>
        <r>
          <rPr>
            <sz val="9"/>
            <color indexed="81"/>
            <rFont val="Tahoma"/>
            <family val="2"/>
          </rPr>
          <t xml:space="preserve">
… oder nach Ihrem Ermäßen!</t>
        </r>
      </text>
    </comment>
    <comment ref="B42" authorId="2">
      <text>
        <r>
          <rPr>
            <sz val="9"/>
            <color indexed="81"/>
            <rFont val="Tahoma"/>
            <family val="2"/>
          </rPr>
          <t>Dr. Beinbrecht: 
Standardwert = 30 Tage, gesetzliches Min = 24 Tage</t>
        </r>
      </text>
    </comment>
    <comment ref="B44" authorId="2">
      <text>
        <r>
          <rPr>
            <sz val="9"/>
            <color indexed="81"/>
            <rFont val="Tahoma"/>
            <family val="2"/>
          </rPr>
          <t>Dr. Beinbrecht: 
Der Bundesdurchschnitt liegt derzeit bei 8 Tagen pro Jahr, war vor ein paar Jahren schon doppelt so hoch</t>
        </r>
      </text>
    </comment>
    <comment ref="B46" authorId="2">
      <text>
        <r>
          <rPr>
            <sz val="9"/>
            <color indexed="81"/>
            <rFont val="Tahoma"/>
            <family val="2"/>
          </rPr>
          <t>Dr. Beinbrecht: 
Bundesdurchschnitt = 11 Tage, Bayern z. B.. 13 Tage</t>
        </r>
      </text>
    </comment>
    <comment ref="B47" authorId="4">
      <text>
        <r>
          <rPr>
            <sz val="9"/>
            <color indexed="81"/>
            <rFont val="Tahoma"/>
            <family val="2"/>
          </rPr>
          <t>Dr. Beinbrecht: 
Zeiten in denen die Mitarbeiter ihre Reisekosten abrechnen, Büro aufräumen, usw.</t>
        </r>
      </text>
    </comment>
    <comment ref="B48" authorId="2">
      <text>
        <r>
          <rPr>
            <sz val="9"/>
            <color indexed="81"/>
            <rFont val="Tahoma"/>
            <family val="2"/>
          </rPr>
          <t>Dr. Beinbrecht: 
Bei Beratern kann man hier mindestens 10 Tage annehmen, selbst wenn versucht wird Projektleerlauf durch sowieso notwendigen  Weiterbildung und Urlaub zu kompensieren</t>
        </r>
      </text>
    </comment>
    <comment ref="B51" authorId="2">
      <text>
        <r>
          <rPr>
            <sz val="9"/>
            <color indexed="81"/>
            <rFont val="Tahoma"/>
            <family val="2"/>
          </rPr>
          <t>Dr. Beinbrecht: 
Oft wird argumentiert, dass ein Engagement eines Interimsmitarbeiters von nur 3 oder 4 Tagen/ Woche nicht ausreichend wäre, um eine Aufgabe sinnvoll und nachhaltig zu bearbeiten. Diese Rechnung zeigt, dass ein Festangestellter netto auch nur 3-4 Tage/Woche produktiv ist</t>
        </r>
      </text>
    </comment>
    <comment ref="B53" authorId="2">
      <text>
        <r>
          <rPr>
            <sz val="9"/>
            <color indexed="81"/>
            <rFont val="Tahoma"/>
            <family val="2"/>
          </rPr>
          <t>Dr. Beinbrecht: 
Die projektbezogen anfallenden Reisekosten können sehr unterschiedlich sein, und müssen hier abgezogen werden, wenn man eine entsprechend bereinigte Betrachtung anstellen möchte.</t>
        </r>
      </text>
    </comment>
  </commentList>
</comments>
</file>

<file path=xl/comments2.xml><?xml version="1.0" encoding="utf-8"?>
<comments xmlns="http://schemas.openxmlformats.org/spreadsheetml/2006/main">
  <authors>
    <author>Markus</author>
    <author>Dr. Beinbrecht</author>
    <author>RBC-Ralf Beinbrecht Consulting</author>
  </authors>
  <commentList>
    <comment ref="B4" authorId="0">
      <text>
        <r>
          <rPr>
            <b/>
            <sz val="9"/>
            <color indexed="81"/>
            <rFont val="Tahoma"/>
            <family val="2"/>
          </rPr>
          <t xml:space="preserve">Dr. Beinbrecht:  
</t>
        </r>
        <r>
          <rPr>
            <sz val="9"/>
            <color indexed="81"/>
            <rFont val="Tahoma"/>
            <family val="2"/>
          </rPr>
          <t>Kündigungsfrist in der Regel 14 Tage bis max. 30 Tage bzw. nach Vereinbarung</t>
        </r>
      </text>
    </comment>
    <comment ref="K4" authorId="1">
      <text>
        <r>
          <rPr>
            <b/>
            <sz val="9"/>
            <color indexed="81"/>
            <rFont val="Tahoma"/>
            <family val="2"/>
          </rPr>
          <t>Dr. Beinbrecht:</t>
        </r>
        <r>
          <rPr>
            <sz val="9"/>
            <color indexed="81"/>
            <rFont val="Tahoma"/>
            <family val="2"/>
          </rPr>
          <t xml:space="preserve">
ermittelte Wochenstunden</t>
        </r>
      </text>
    </comment>
    <comment ref="L4" authorId="2">
      <text>
        <r>
          <rPr>
            <b/>
            <sz val="9"/>
            <color indexed="81"/>
            <rFont val="Tahoma"/>
            <family val="2"/>
          </rPr>
          <t>RBC-Ralf Beinbrecht Consulting:</t>
        </r>
        <r>
          <rPr>
            <sz val="9"/>
            <color indexed="81"/>
            <rFont val="Tahoma"/>
            <family val="2"/>
          </rPr>
          <t xml:space="preserve">
Wochentage eintragen
</t>
        </r>
      </text>
    </comment>
    <comment ref="L5" authorId="2">
      <text>
        <r>
          <rPr>
            <b/>
            <sz val="9"/>
            <color indexed="81"/>
            <rFont val="Tahoma"/>
            <family val="2"/>
          </rPr>
          <t>RBC-Ralf Beinbrecht Consulting:</t>
        </r>
        <r>
          <rPr>
            <sz val="9"/>
            <color indexed="81"/>
            <rFont val="Tahoma"/>
            <family val="2"/>
          </rPr>
          <t xml:space="preserve">
Stunden die Sie am Tag im Unternehmen als freier MA und/oder tätig sind!</t>
        </r>
      </text>
    </comment>
    <comment ref="K6" authorId="2">
      <text>
        <r>
          <rPr>
            <b/>
            <sz val="9"/>
            <color indexed="81"/>
            <rFont val="Tahoma"/>
            <family val="2"/>
          </rPr>
          <t>RBC-Ralf Beinbrecht Consulting:</t>
        </r>
        <r>
          <rPr>
            <sz val="9"/>
            <color indexed="81"/>
            <rFont val="Tahoma"/>
            <family val="2"/>
          </rPr>
          <t xml:space="preserve">
hier Ihre Vorstellung im Stundenbereich eintragen</t>
        </r>
      </text>
    </comment>
    <comment ref="K23" authorId="2">
      <text>
        <r>
          <rPr>
            <b/>
            <sz val="9"/>
            <color indexed="81"/>
            <rFont val="Tahoma"/>
            <family val="2"/>
          </rPr>
          <t>RBC-Ralf Beinbrecht Consulting:</t>
        </r>
        <r>
          <rPr>
            <sz val="9"/>
            <color indexed="81"/>
            <rFont val="Tahoma"/>
            <family val="2"/>
          </rPr>
          <t xml:space="preserve">
Berechnung - hier wird der oben angegebene Stundensatz mit Ihren Wunschstundensatz verglichen. Das heißt - sollten Sie drunter liegen (vergleichen Sie dies mit Ihrer Kalkulation). Sollten Sie drüber liegen, darf ich sie beglückwünschen, sie verkaufen sich als Experte sehr gut!</t>
        </r>
      </text>
    </comment>
  </commentList>
</comments>
</file>

<file path=xl/comments3.xml><?xml version="1.0" encoding="utf-8"?>
<comments xmlns="http://schemas.openxmlformats.org/spreadsheetml/2006/main">
  <authors>
    <author>lapaint</author>
    <author>RBC-Ralf Beinbrecht Consulting</author>
  </authors>
  <commentList>
    <comment ref="J2" authorId="0">
      <text>
        <r>
          <rPr>
            <b/>
            <sz val="9"/>
            <color indexed="81"/>
            <rFont val="Tahoma"/>
            <family val="2"/>
          </rPr>
          <t>lapaint:</t>
        </r>
        <r>
          <rPr>
            <sz val="9"/>
            <color indexed="81"/>
            <rFont val="Tahoma"/>
            <family val="2"/>
          </rPr>
          <t xml:space="preserve">
Bruttogehalt per anno angeben!
</t>
        </r>
      </text>
    </comment>
    <comment ref="V2" authorId="0">
      <text>
        <r>
          <rPr>
            <b/>
            <sz val="9"/>
            <color indexed="81"/>
            <rFont val="Tahoma"/>
            <family val="2"/>
          </rPr>
          <t>lapaint:</t>
        </r>
        <r>
          <rPr>
            <sz val="9"/>
            <color indexed="81"/>
            <rFont val="Tahoma"/>
            <family val="2"/>
          </rPr>
          <t xml:space="preserve">
Bruttogehalt per anno angeben!</t>
        </r>
      </text>
    </comment>
    <comment ref="A4" authorId="0">
      <text>
        <r>
          <rPr>
            <b/>
            <sz val="9"/>
            <color indexed="81"/>
            <rFont val="Tahoma"/>
            <family val="2"/>
          </rPr>
          <t>lapaint:</t>
        </r>
        <r>
          <rPr>
            <sz val="9"/>
            <color indexed="81"/>
            <rFont val="Tahoma"/>
            <family val="2"/>
          </rPr>
          <t xml:space="preserve">
Krankenversicherung-Beitragsbemessungsgrenze eintragen!</t>
        </r>
      </text>
    </comment>
    <comment ref="M4" authorId="0">
      <text>
        <r>
          <rPr>
            <b/>
            <sz val="9"/>
            <color indexed="81"/>
            <rFont val="Tahoma"/>
            <family val="2"/>
          </rPr>
          <t>lapaint:</t>
        </r>
        <r>
          <rPr>
            <sz val="9"/>
            <color indexed="81"/>
            <rFont val="Tahoma"/>
            <family val="2"/>
          </rPr>
          <t xml:space="preserve">
Krankenversicherung-Beitragsbemessungsgrenze eintragen!</t>
        </r>
      </text>
    </comment>
    <comment ref="A8" authorId="0">
      <text>
        <r>
          <rPr>
            <b/>
            <sz val="9"/>
            <color indexed="81"/>
            <rFont val="Tahoma"/>
            <family val="2"/>
          </rPr>
          <t>lapaint:</t>
        </r>
        <r>
          <rPr>
            <sz val="9"/>
            <color indexed="81"/>
            <rFont val="Tahoma"/>
            <family val="2"/>
          </rPr>
          <t xml:space="preserve">
Rentenversicherung-Beitragsbemessungsgrenze eintragen!</t>
        </r>
      </text>
    </comment>
    <comment ref="M8" authorId="0">
      <text>
        <r>
          <rPr>
            <b/>
            <sz val="9"/>
            <color indexed="81"/>
            <rFont val="Tahoma"/>
            <family val="2"/>
          </rPr>
          <t>lapaint:</t>
        </r>
        <r>
          <rPr>
            <sz val="9"/>
            <color indexed="81"/>
            <rFont val="Tahoma"/>
            <family val="2"/>
          </rPr>
          <t xml:space="preserve">
Rentenversicherung-Beitragsbemessungsgrenze eintragen!</t>
        </r>
      </text>
    </comment>
    <comment ref="E11" authorId="1">
      <text>
        <r>
          <rPr>
            <b/>
            <sz val="9"/>
            <color indexed="81"/>
            <rFont val="Tahoma"/>
            <family val="2"/>
          </rPr>
          <t>RBC-Ralf Beinbrecht Consulting:</t>
        </r>
        <r>
          <rPr>
            <sz val="9"/>
            <color indexed="81"/>
            <rFont val="Tahoma"/>
            <family val="2"/>
          </rPr>
          <t xml:space="preserve">
Beitragsbemessungsgrenze von der Rentenversicherung</t>
        </r>
      </text>
    </comment>
    <comment ref="Q11" authorId="1">
      <text>
        <r>
          <rPr>
            <b/>
            <sz val="9"/>
            <color indexed="81"/>
            <rFont val="Tahoma"/>
            <family val="2"/>
          </rPr>
          <t>RBC-Ralf Beinbrecht Consulting:</t>
        </r>
        <r>
          <rPr>
            <sz val="9"/>
            <color indexed="81"/>
            <rFont val="Tahoma"/>
            <family val="2"/>
          </rPr>
          <t xml:space="preserve">
Beitragsbemessungsgrenze von der Rentenversicherung</t>
        </r>
      </text>
    </comment>
    <comment ref="E15" authorId="1">
      <text>
        <r>
          <rPr>
            <b/>
            <sz val="9"/>
            <color indexed="81"/>
            <rFont val="Tahoma"/>
            <family val="2"/>
          </rPr>
          <t>RBC-Ralf Beinbrecht Consulting:</t>
        </r>
        <r>
          <rPr>
            <sz val="9"/>
            <color indexed="81"/>
            <rFont val="Tahoma"/>
            <family val="2"/>
          </rPr>
          <t xml:space="preserve">
Beitragsbemessungsgrenze von der Krankenversicherung</t>
        </r>
      </text>
    </comment>
    <comment ref="Q15" authorId="1">
      <text>
        <r>
          <rPr>
            <b/>
            <sz val="9"/>
            <color indexed="81"/>
            <rFont val="Tahoma"/>
            <family val="2"/>
          </rPr>
          <t>RBC-Ralf Beinbrecht Consulting:</t>
        </r>
        <r>
          <rPr>
            <sz val="9"/>
            <color indexed="81"/>
            <rFont val="Tahoma"/>
            <family val="2"/>
          </rPr>
          <t xml:space="preserve">
Beitragsbemessungsgrenze von der Krankenversicherung</t>
        </r>
      </text>
    </comment>
    <comment ref="E22" authorId="1">
      <text>
        <r>
          <rPr>
            <b/>
            <sz val="9"/>
            <color indexed="81"/>
            <rFont val="Tahoma"/>
            <family val="2"/>
          </rPr>
          <t>RBC-Ralf Beinbrecht Consulting:</t>
        </r>
        <r>
          <rPr>
            <sz val="9"/>
            <color indexed="81"/>
            <rFont val="Tahoma"/>
            <family val="2"/>
          </rPr>
          <t xml:space="preserve">
Beitragsbemessungsgrenze der Rentversicherung</t>
        </r>
      </text>
    </comment>
    <comment ref="Q22" authorId="1">
      <text>
        <r>
          <rPr>
            <b/>
            <sz val="9"/>
            <color indexed="81"/>
            <rFont val="Tahoma"/>
            <family val="2"/>
          </rPr>
          <t>RBC-Ralf Beinbrecht Consulting:</t>
        </r>
        <r>
          <rPr>
            <sz val="9"/>
            <color indexed="81"/>
            <rFont val="Tahoma"/>
            <family val="2"/>
          </rPr>
          <t xml:space="preserve">
Beitragsbemessungsgrenze der Rentversicherung</t>
        </r>
      </text>
    </comment>
    <comment ref="E26" authorId="1">
      <text>
        <r>
          <rPr>
            <b/>
            <sz val="9"/>
            <color indexed="81"/>
            <rFont val="Tahoma"/>
            <family val="2"/>
          </rPr>
          <t>RBC-Ralf Beinbrecht Consulting:</t>
        </r>
        <r>
          <rPr>
            <sz val="9"/>
            <color indexed="81"/>
            <rFont val="Tahoma"/>
            <family val="2"/>
          </rPr>
          <t xml:space="preserve">
Beitragsbemessungsgrenze der Rentversicherung</t>
        </r>
      </text>
    </comment>
    <comment ref="Q26" authorId="1">
      <text>
        <r>
          <rPr>
            <b/>
            <sz val="9"/>
            <color indexed="81"/>
            <rFont val="Tahoma"/>
            <family val="2"/>
          </rPr>
          <t>RBC-Ralf Beinbrecht Consulting:</t>
        </r>
        <r>
          <rPr>
            <sz val="9"/>
            <color indexed="81"/>
            <rFont val="Tahoma"/>
            <family val="2"/>
          </rPr>
          <t xml:space="preserve">
Beitragsbemessungsgrenze der Rentversicherung</t>
        </r>
      </text>
    </comment>
    <comment ref="E30" authorId="1">
      <text>
        <r>
          <rPr>
            <b/>
            <sz val="9"/>
            <color indexed="81"/>
            <rFont val="Tahoma"/>
            <family val="2"/>
          </rPr>
          <t>RBC-Ralf Beinbrecht Consulting:</t>
        </r>
        <r>
          <rPr>
            <sz val="9"/>
            <color indexed="81"/>
            <rFont val="Tahoma"/>
            <family val="2"/>
          </rPr>
          <t xml:space="preserve">
Beitragsbemessungsgrenze der Rentversicherung</t>
        </r>
      </text>
    </comment>
    <comment ref="Q30" authorId="1">
      <text>
        <r>
          <rPr>
            <b/>
            <sz val="9"/>
            <color indexed="81"/>
            <rFont val="Tahoma"/>
            <family val="2"/>
          </rPr>
          <t>RBC-Ralf Beinbrecht Consulting:</t>
        </r>
        <r>
          <rPr>
            <sz val="9"/>
            <color indexed="81"/>
            <rFont val="Tahoma"/>
            <family val="2"/>
          </rPr>
          <t xml:space="preserve">
Beitragsbemessungsgrenze der Rentversicherung</t>
        </r>
      </text>
    </comment>
    <comment ref="E34" authorId="1">
      <text>
        <r>
          <rPr>
            <b/>
            <sz val="9"/>
            <color indexed="81"/>
            <rFont val="Tahoma"/>
            <family val="2"/>
          </rPr>
          <t>RBC-Ralf Beinbrecht Consulting:</t>
        </r>
        <r>
          <rPr>
            <sz val="9"/>
            <color indexed="81"/>
            <rFont val="Tahoma"/>
            <family val="2"/>
          </rPr>
          <t xml:space="preserve">
Beitrag =   
Arbeitsentgelte x Beitragsfuß x Gefahrklasse durch 1.000
bzw. Höhe des Höchstjahresarbeitsverdienstes </t>
        </r>
      </text>
    </comment>
    <comment ref="Q34" authorId="1">
      <text>
        <r>
          <rPr>
            <b/>
            <sz val="9"/>
            <color indexed="81"/>
            <rFont val="Tahoma"/>
            <family val="2"/>
          </rPr>
          <t>RBC-Ralf Beinbrecht Consulting:</t>
        </r>
        <r>
          <rPr>
            <sz val="9"/>
            <color indexed="81"/>
            <rFont val="Tahoma"/>
            <family val="2"/>
          </rPr>
          <t xml:space="preserve">
Beitrag =   
Arbeitsentgelte x Beitragsfuß x Gefahrklasse durch 1.000
bzw. Höhe des Höchstjahresarbeitsverdienstes </t>
        </r>
      </text>
    </comment>
  </commentList>
</comments>
</file>

<file path=xl/sharedStrings.xml><?xml version="1.0" encoding="utf-8"?>
<sst xmlns="http://schemas.openxmlformats.org/spreadsheetml/2006/main" count="210" uniqueCount="164">
  <si>
    <t>Brutto Monatsgehalt (bei z.B.13 Monatsgehälter)</t>
  </si>
  <si>
    <t>Jahresbruttogehalt</t>
  </si>
  <si>
    <t>Fixgehalt ohne Bonus</t>
  </si>
  <si>
    <t>… zusätzliches Urlaubsgeld</t>
  </si>
  <si>
    <t>in Prozent vom Jahresbrutto</t>
  </si>
  <si>
    <t>Die gelblichen Felder können Sie mit Leben füllen!</t>
  </si>
  <si>
    <t>… zusätzliches Weihnachtsgeld</t>
  </si>
  <si>
    <t>Bonus</t>
  </si>
  <si>
    <t xml:space="preserve">vom Jahresgehalt </t>
  </si>
  <si>
    <t>Prämien</t>
  </si>
  <si>
    <t>(Prämienbetrag fürs Jahr)</t>
  </si>
  <si>
    <t>Sonstiges per Jahr</t>
  </si>
  <si>
    <t>Diese Entgelte für arbeitsfreie Tage können mit etwa 16% der zu zahlenden Grundvergütung angesetzt werden</t>
  </si>
  <si>
    <t xml:space="preserve">Bezahlung von Feiertagen, Urlaubstagen, bezahlte Freistellung für z. B. Betriebsratsversammlungen und </t>
  </si>
  <si>
    <t>Arbeitgeberbeiträge für Vorsorge(Sozialversicherung)in % vom Jahresdirektentgeltes</t>
  </si>
  <si>
    <t>Personalzusatzkosten wie z. B. (Mehrarbeitszuschläge, Sonn- und Feiertagszuschläge, Schichtzuschläge)</t>
  </si>
  <si>
    <t>in Prozent</t>
  </si>
  <si>
    <t>Personalumlage für Personalangelegenheiten, Gespräche, Personaler, Steuerbüro (Personalbuchhaltung) etc.</t>
  </si>
  <si>
    <t>Firmenrente in % pro Jahr</t>
  </si>
  <si>
    <t>Aus-, bzw. Weiterbildung (fix pro Jahr)</t>
  </si>
  <si>
    <t>Kosten für Seminare</t>
  </si>
  <si>
    <t>Gesamtkosten Firmenwagen pro Jahr</t>
  </si>
  <si>
    <t>(Bsp. Audi A4 800€/ monatlich.)</t>
  </si>
  <si>
    <t>Gesamtkosten Nutzung Handy und Laptop pro Jahr</t>
  </si>
  <si>
    <t>(75€ Handy,65€ Leasing Notebook pro Monat per Durchschnitt)</t>
  </si>
  <si>
    <t>Bewerbungskosten / Akquise kosten aktiv</t>
  </si>
  <si>
    <t>umgelegt auf Jahre Zugehörigkeit</t>
  </si>
  <si>
    <t>Bewerbungskosten / Akquise  passiv</t>
  </si>
  <si>
    <t>umgelegt auf die Jahre der Zugehörigkeit</t>
  </si>
  <si>
    <t>Dauer des Beschäftigungsverhältnisses in Jahren</t>
  </si>
  <si>
    <t>Durchschnittswert</t>
  </si>
  <si>
    <t>Prozesskosten und -aufwände bei Klage gegen Kündigung</t>
  </si>
  <si>
    <t>Prozessdauer bis Entscheidung der Unzulässigkeit in Jahren</t>
  </si>
  <si>
    <t>Kosten der Weiterbezahlung bei Prozessentscheidung zugunsten des Arbeitnehmers</t>
  </si>
  <si>
    <t>Abfindung</t>
  </si>
  <si>
    <t>(Bruttomonatsgehalt * Anz. Jahre Zugehörigkeit) umgelegt auf aktuelles Jahr</t>
  </si>
  <si>
    <t>Durchschnittliche Gesamtkosten des Angestellten pro Jahr in seinem gesamten Arbeitsverhältnis</t>
  </si>
  <si>
    <t>Mögliche max. Arbeitstage pro Jahr</t>
  </si>
  <si>
    <t>365 - Wochenende</t>
  </si>
  <si>
    <t>Urlaubstage pro Jahr</t>
  </si>
  <si>
    <t>Bezahlte Weiterbildungstage pro Jahr</t>
  </si>
  <si>
    <t>Krankheitstage pro Jahr</t>
  </si>
  <si>
    <t>10 ist Durchschnitt</t>
  </si>
  <si>
    <t>Sonderurlaubstage pro Jahr</t>
  </si>
  <si>
    <t>Bezahlte Feiertage pro Jahr</t>
  </si>
  <si>
    <t>variiert zwischen 11 - 15 in Bayern</t>
  </si>
  <si>
    <t>Administrative Tätigkeit / unproduktive Zeit (Stunden pro Woche)</t>
  </si>
  <si>
    <t>Stunden pro Woche</t>
  </si>
  <si>
    <t>Bei Kundenprojekteinsätzen: mangelnde Projektauslastung weitere nicht fakturierbare Arbeitstage pro Jahr</t>
  </si>
  <si>
    <t>ausgehend von 95% Auslastung im Jahr</t>
  </si>
  <si>
    <t>Wirkliche Produktiv-Tage pro Beschäftigungsjahr</t>
  </si>
  <si>
    <t>Dementsprechend arbeitet ein Festangestellter im Jahresschnitt nur so viele Tage pro Woche</t>
  </si>
  <si>
    <t xml:space="preserve">Tagessatz des festangestellten Mitarbeiters. Excl. Reisekosten &amp; Spesen </t>
  </si>
  <si>
    <t>Tagessatz</t>
  </si>
  <si>
    <t>Stundensatz bei 8 Stunden pro Tag und 40 Stunden pro Woche</t>
  </si>
  <si>
    <t>Stundenwoche</t>
  </si>
  <si>
    <t>Einbringen von Prozentualen Abschlägen (Preisanpassungen) und Vermittlerprovisionen</t>
  </si>
  <si>
    <t>Werktage pro Arbeitswoche</t>
  </si>
  <si>
    <t>Stunden pro Arbeitstag</t>
  </si>
  <si>
    <t>Stundensatz(1)</t>
  </si>
  <si>
    <t xml:space="preserve">Spesen </t>
  </si>
  <si>
    <t>am Tag (geteilt durch Arbeitsstd..)</t>
  </si>
  <si>
    <t>Dokumentenpauschale</t>
  </si>
  <si>
    <t>in Prozent als Durchschnittswert vom Stundensatz</t>
  </si>
  <si>
    <t>Dokumentenpauschale für Ausfertigungen, Maßnahmepläne, Fehlerkataloge, PPT etc.</t>
  </si>
  <si>
    <t>… oder umgerechnet aufs Projekt ((Zeit)</t>
  </si>
  <si>
    <t>Fahrkosten</t>
  </si>
  <si>
    <t xml:space="preserve">Übernachtung </t>
  </si>
  <si>
    <t xml:space="preserve">Sonstiges </t>
  </si>
  <si>
    <t>Interimsmitarbeiter "All-in"(2) Kosten</t>
  </si>
  <si>
    <t>ist gleich Tagessatz</t>
  </si>
  <si>
    <t xml:space="preserve">bzw. reiner Stundensatz(1) </t>
  </si>
  <si>
    <t>Dieser Bereich soll Ihnen aufzeigen, wie Ihr Kunde Ihren Preis evtl. vergleicht!</t>
  </si>
  <si>
    <t xml:space="preserve">bzw. All-in(2) Angebote als Stundensatz </t>
  </si>
  <si>
    <t xml:space="preserve"> </t>
  </si>
  <si>
    <r>
      <t xml:space="preserve">… kalkulatorischer Vorteil / </t>
    </r>
    <r>
      <rPr>
        <b/>
        <sz val="11"/>
        <color indexed="10"/>
        <rFont val="Calibri"/>
        <family val="2"/>
      </rPr>
      <t xml:space="preserve">Nachteil </t>
    </r>
    <r>
      <rPr>
        <b/>
        <sz val="11"/>
        <rFont val="Calibri"/>
        <family val="2"/>
      </rPr>
      <t>per Stunde(1.) fürs Unternehmen (nicht für Sie)</t>
    </r>
  </si>
  <si>
    <t>bzw. per Tagessatz</t>
  </si>
  <si>
    <r>
      <t xml:space="preserve">… kalkulatorischer Vorteil / </t>
    </r>
    <r>
      <rPr>
        <sz val="11"/>
        <color indexed="10"/>
        <rFont val="Calibri"/>
        <family val="2"/>
      </rPr>
      <t xml:space="preserve">Nachteil </t>
    </r>
    <r>
      <rPr>
        <sz val="11"/>
        <rFont val="Calibri"/>
        <family val="2"/>
      </rPr>
      <t>per Stunde -All-in (2.)- fürs Unternehmen (nicht für Sie)</t>
    </r>
  </si>
  <si>
    <t>B.)    Passt mein Angebot wenn ich direkt mit den Kunden verhandeln kann (also ohne Zwischenhändler)?</t>
  </si>
  <si>
    <t>… ca. Unternehmensabschläge hier in</t>
  </si>
  <si>
    <t>in Prozent abzüglich</t>
  </si>
  <si>
    <t>Sonstige Abschläge , auf die Sie keinen direkten Einfluss haben von ca.</t>
  </si>
  <si>
    <t>*Weitere Vorteile sind, keine Weiterzahlungen bei Krankheit, Urlaub usw. Sie als Unternehmen können zudem schnell auf Marktschwankungen reagieren, und somit Kosten reduzieren. Weiteres liegt auf der Hand!</t>
  </si>
  <si>
    <t>So jetzt kommt der schwierige Teil, schwierig deshalb weil Sie nur erahnen können, welchen prozentualen Auf-/Abschlag Ihr Vermittler bzw. Engineering Büro für sein Unternehmen einrechnet!!!!</t>
  </si>
  <si>
    <t>Einbringen von prozentualen Abschlägen (Preisanpassungen) und Vermittlerprovisionen</t>
  </si>
  <si>
    <t>Gesamter prozentualer Verlust Ihres Stundensatz von ca.</t>
  </si>
  <si>
    <t>Dr. Ralf Beinbrecht</t>
  </si>
  <si>
    <t>RBC - Ralf Beinbrecht Consulting</t>
  </si>
  <si>
    <t>ADVISOR/FREELANCE for Technical services and more…</t>
  </si>
  <si>
    <t>Office:  +49 (0) 7171 874 3934</t>
  </si>
  <si>
    <t>Fax:     +49 (0) 3222 376 3625</t>
  </si>
  <si>
    <t>e-Mail:  info@Beinbrecht.de</t>
  </si>
  <si>
    <t>www.beinbrecht.de</t>
  </si>
  <si>
    <t xml:space="preserve">Hinweis: </t>
  </si>
  <si>
    <t>Alle Angaben in diesem Tool wurden vom Autor mit größter Sorgfalt erarbeitet bzw. zusammengestellt und unter Einschaltung wirksamer Kontrollmaßnahmen reproduziert.</t>
  </si>
  <si>
    <t xml:space="preserve">Trotzdem sind Fehler nicht ganz auszuschließen. Der Vertreiber / Autor sieht sich deshalb gezwungen, darauf hinzuweisen, dass sie weder eine Garantie noch </t>
  </si>
  <si>
    <t>die juristische Verantwortung oder irgendeine Haftung für Folgen, die auf fehlerhafte Angaben zurückgehen, übernommen werden.</t>
  </si>
  <si>
    <t>Für die Mitteilung etwaiger Fehler sind Vertreiber / Autor jederzeit dankbar.</t>
  </si>
  <si>
    <t>2012©RBC - Ralf Beinbrecht Consulting, 73529 Schwäbisch Gmünd</t>
  </si>
  <si>
    <t>Alle Inhalte sind geistiges Eigentum des Urhebers. Für die Verfügbarkeit und den Inhalt verlinkter Seiten wird keine Verantwortung übernommen. Änderungen und Irrtümer vorbehalten.</t>
  </si>
  <si>
    <t>Cockpit</t>
  </si>
  <si>
    <t>… und die nachfolgenden Tools sollten Sie sich besorgen</t>
  </si>
  <si>
    <t xml:space="preserve">EÜR </t>
  </si>
  <si>
    <t xml:space="preserve">Business Plan </t>
  </si>
  <si>
    <t xml:space="preserve">Welcher Preis ist realistisch </t>
  </si>
  <si>
    <t xml:space="preserve">Stundensatzberechnung </t>
  </si>
  <si>
    <t xml:space="preserve">Liquiditätsplan </t>
  </si>
  <si>
    <t xml:space="preserve">Autokostenrechner </t>
  </si>
  <si>
    <t>Anmerkung meinerseits: Attraktivität muss aber nicht unbedingt gleichzusetzen sein - mit Lohndumping!</t>
  </si>
  <si>
    <t xml:space="preserve">Was koste ich als Arbeitnehmer </t>
  </si>
  <si>
    <t>… Stundensätze berechnen - Marktpreise feststellen - Step one</t>
  </si>
  <si>
    <t>… Stundensätze berechnen - Marktpreise grob kalkulieren - Step two</t>
  </si>
  <si>
    <t>… ermittelter Stundensatz aus, was koste ich als Arbeitnehmer!</t>
  </si>
  <si>
    <r>
      <t xml:space="preserve">… kalkulatorischer Vorteil / </t>
    </r>
    <r>
      <rPr>
        <sz val="11"/>
        <color indexed="10"/>
        <rFont val="Calibri"/>
        <family val="2"/>
      </rPr>
      <t>Nachteil "</t>
    </r>
    <r>
      <rPr>
        <sz val="11"/>
        <rFont val="Calibri"/>
        <family val="2"/>
      </rPr>
      <t>per Stunde" fürs Unternehmen (nicht für Sie) - Berechnung siehe Kommentar</t>
    </r>
  </si>
  <si>
    <t>Gesamter Prozentsatz, der zum Abzug kommen könnte</t>
  </si>
  <si>
    <t>Dies bedeutet, sie sollten diesen Marktpreis in Ihr Angebot evtl. einkalkulieren (Stundensatz, ohne Spesen)</t>
  </si>
  <si>
    <t>2. Step                                                                 Interimsmitarbeiter</t>
  </si>
  <si>
    <t>1. Step                                  Arbeiter / Angestellter (Arbeitnehmer)</t>
  </si>
  <si>
    <t>Entgeltzahlungsfälle ohne Arbeitsleistung für Arbeiter / Angestellte wie z. B.</t>
  </si>
  <si>
    <t>Entgeltfortzahlung im Krankheitsfall</t>
  </si>
  <si>
    <t>bezahlte Freistellung wegen kurzfristiger Arbeitsverhinderung ( z. B. Arztbesuch während der Arbeitszeit)</t>
  </si>
  <si>
    <t>Signup Costs (z. B.. Umzug des Kandidaten)</t>
  </si>
  <si>
    <t>Ein kleiner Hinweis</t>
  </si>
  <si>
    <t>Arbeitgeber</t>
  </si>
  <si>
    <t>Arbeitnehmer</t>
  </si>
  <si>
    <t>Krankenversicherung (Allg. Beitragsatz)</t>
  </si>
  <si>
    <t>Rentenversicherung (Allg. Beitragsatz)</t>
  </si>
  <si>
    <t>Rentenversicherung (Knappschaft)</t>
  </si>
  <si>
    <t>Arbeitslosenversicherung</t>
  </si>
  <si>
    <t>Pflegeversicherung</t>
  </si>
  <si>
    <t>außer Sachsen</t>
  </si>
  <si>
    <t>nur Sachsen</t>
  </si>
  <si>
    <t>Single + ab 23J.</t>
  </si>
  <si>
    <t xml:space="preserve">Insolvenzgeldumlage </t>
  </si>
  <si>
    <t>U1 Entgeld für Betriebe bis 30 MA</t>
  </si>
  <si>
    <t>U2 Mutterschaftzaufwendungen - für alle</t>
  </si>
  <si>
    <t>Berufsgenossenschaft (je nach Branche)</t>
  </si>
  <si>
    <t>2012 (Beispiel Westd. Singel)</t>
  </si>
  <si>
    <t>Br.</t>
  </si>
  <si>
    <t>Beispiel: 90.000 € x Gefahrenklasse 3,3 x Beitragsfuß 2,19 durch 1000</t>
  </si>
  <si>
    <t>Summen</t>
  </si>
  <si>
    <t>Sozialversicherungsinfo (Rechenbeispiel)</t>
  </si>
  <si>
    <t>Beitragsbemussungs-grenzen</t>
  </si>
  <si>
    <t xml:space="preserve">Single  </t>
  </si>
  <si>
    <t>Bruttogehalt</t>
  </si>
  <si>
    <t>keine Knappschaft (Rente)</t>
  </si>
  <si>
    <t>mit Knappschaft (Rente)</t>
  </si>
  <si>
    <t>*Die gelblichen Felder können Sie mit Leben füllen!</t>
  </si>
  <si>
    <t>Arbeitgeberanteil (laut sheet Sozialversicherungsinfo, schlagen die unten)</t>
  </si>
  <si>
    <t>mit Vorsicht verändern&gt;&gt;&gt;&gt;&gt;&gt;&gt;</t>
  </si>
  <si>
    <t>Beispiel: Brutto € x Gefahrenklasse 3,3 x Beitragsfuß 2,19 durch 1000</t>
  </si>
  <si>
    <t>Vermögenswirksameleistungen (Jahr)</t>
  </si>
  <si>
    <t>Seien Sie sachlich-nüchtern, es bringt Ihnen nichts Schönwerte einzupflegen. Das Ziel soll es sein, einen realistischen Marktpreis zu erhalten. Bedenken Sie letztendlich hängen auch wichtige strategische Entscheidungen/ Entwicklungen davon ab.</t>
  </si>
  <si>
    <t>Stunden(-satz) - 8 pro Tag und 40 - pro Woche</t>
  </si>
  <si>
    <t>A.)    Vergleich: Fest - Interim aufgrund der von Ihnen ermittelten Daten (Was koste ich als Arbeitnehmer - aus Sicht des Unternehmens - ohne Spesen!)</t>
  </si>
  <si>
    <t>*Berücksichtigen sie bei diesem Vergleich, das ein freier Mitarbeiter, auch falls er monetär  - etwas mehr - zu Buche schlägt, Sie immer nur kurz bzw. mittelfristig begleitet!</t>
  </si>
  <si>
    <t>Ebenfalls muss er das unternehmerrische Risiko voll tragen. Und wenn Sie einen Spezialisten beauftragen erübrigt sich der Kostenunterschied, da er ja die Aufgabe hat Ihr Unternehmen z. B. produktiver zu gestalten!</t>
  </si>
  <si>
    <t xml:space="preserve">Wie Sie bemerken reduziert sich Ihr Stundensatz immer mehr! Des Weiteren dürfen sie nicht außer acht lassen, das Ihr CV durch etliche Hände geht (und somit unterschiedliche Deutungen möglich sind). </t>
  </si>
  <si>
    <t>C.)    Monetäre Betrachtung inkl. Berücksichtigung eines Vermittlers bzw. Engineering und oder ähnlichem</t>
  </si>
  <si>
    <t>Monetär könnten sie diesen Stundensatz kalkulieren bzw. anbieten (ohne Spesen)</t>
  </si>
  <si>
    <t>Beitragsbemussungs-grenze</t>
  </si>
  <si>
    <t>*anklicken</t>
  </si>
  <si>
    <t>Sozialversicherungsb.</t>
  </si>
  <si>
    <t>Kontrolle &gt;&gt;&gt;&gt;&gt;&gt;&gt;&gt;&gt;&gt;&gt;&gt;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</si>
</sst>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quot;;[Red]\-#,##0\ &quot;€&quot;"/>
    <numFmt numFmtId="44" formatCode="_-* #,##0.00\ &quot;€&quot;_-;\-* #,##0.00\ &quot;€&quot;_-;_-* &quot;-&quot;??\ &quot;€&quot;_-;_-@_-"/>
    <numFmt numFmtId="43" formatCode="_-* #,##0.00\ _€_-;\-* #,##0.00\ _€_-;_-* &quot;-&quot;??\ _€_-;_-@_-"/>
    <numFmt numFmtId="164" formatCode="_-* #,##0\ &quot;€&quot;_-;\-* #,##0\ &quot;€&quot;_-;_-* &quot;-&quot;??\ &quot;€&quot;_-;_-@_-"/>
    <numFmt numFmtId="165" formatCode="#,##0\ &quot;€&quot;"/>
    <numFmt numFmtId="166" formatCode="0.0"/>
    <numFmt numFmtId="167" formatCode="_-* #,##0.00\ &quot;Euro&quot;_-;\-* #,##0.00\ &quot;Euro&quot;_-;_-* &quot;-&quot;??\ &quot;Euro&quot;_-;_-@_-"/>
    <numFmt numFmtId="168" formatCode="_-* #,##0.00\ [$€]_-;\-* #,##0.00\ [$€]_-;_-* &quot;-&quot;??\ [$€]_-;_-@_-"/>
    <numFmt numFmtId="169" formatCode="0_)"/>
    <numFmt numFmtId="170" formatCode="0.0%"/>
    <numFmt numFmtId="171" formatCode="0.000%"/>
    <numFmt numFmtId="172" formatCode="_-* #,##0.000\ &quot;€&quot;_-;\-* #,##0.000\ &quot;€&quot;_-;_-* &quot;-&quot;???\ &quot;€&quot;_-;_-@_-"/>
  </numFmts>
  <fonts count="8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Verdana"/>
      <family val="2"/>
    </font>
    <font>
      <i/>
      <sz val="24"/>
      <color theme="0"/>
      <name val="Calibri"/>
      <family val="2"/>
      <scheme val="minor"/>
    </font>
    <font>
      <sz val="10"/>
      <color theme="1"/>
      <name val="Arial"/>
      <family val="2"/>
    </font>
    <font>
      <b/>
      <sz val="16"/>
      <name val="Calibri"/>
      <family val="2"/>
      <scheme val="minor"/>
    </font>
    <font>
      <sz val="10"/>
      <name val="Calibri"/>
      <family val="2"/>
      <scheme val="minor"/>
    </font>
    <font>
      <sz val="10"/>
      <color theme="1"/>
      <name val="Calibri"/>
      <family val="2"/>
      <scheme val="minor"/>
    </font>
    <font>
      <sz val="12"/>
      <name val="Calibri"/>
      <family val="2"/>
      <scheme val="minor"/>
    </font>
    <font>
      <b/>
      <sz val="11"/>
      <name val="Calibri"/>
      <family val="2"/>
      <scheme val="minor"/>
    </font>
    <font>
      <b/>
      <sz val="11"/>
      <color rgb="FF005DE6"/>
      <name val="Calibri"/>
      <family val="2"/>
      <scheme val="minor"/>
    </font>
    <font>
      <sz val="11"/>
      <name val="Calibri"/>
      <family val="2"/>
      <scheme val="minor"/>
    </font>
    <font>
      <b/>
      <sz val="11"/>
      <color rgb="FF0070C0"/>
      <name val="Calibri"/>
      <family val="2"/>
      <scheme val="minor"/>
    </font>
    <font>
      <sz val="14"/>
      <color rgb="FFFF0000"/>
      <name val="Calibri"/>
      <family val="2"/>
      <scheme val="minor"/>
    </font>
    <font>
      <sz val="16"/>
      <color rgb="FFFF0000"/>
      <name val="Calibri"/>
      <family val="2"/>
      <scheme val="minor"/>
    </font>
    <font>
      <b/>
      <i/>
      <sz val="11"/>
      <color theme="1" tint="0.34998626667073579"/>
      <name val="Calibri"/>
      <family val="2"/>
      <scheme val="minor"/>
    </font>
    <font>
      <sz val="16"/>
      <color theme="0"/>
      <name val="Calibri"/>
      <family val="2"/>
      <scheme val="minor"/>
    </font>
    <font>
      <i/>
      <sz val="11"/>
      <color theme="1" tint="0.34998626667073579"/>
      <name val="Calibri"/>
      <family val="2"/>
      <scheme val="minor"/>
    </font>
    <font>
      <i/>
      <sz val="11"/>
      <color theme="1" tint="0.499984740745262"/>
      <name val="Calibri"/>
      <family val="2"/>
      <scheme val="minor"/>
    </font>
    <font>
      <sz val="11"/>
      <color theme="1" tint="0.499984740745262"/>
      <name val="Calibri"/>
      <family val="2"/>
      <scheme val="minor"/>
    </font>
    <font>
      <i/>
      <sz val="11"/>
      <name val="Calibri"/>
      <family val="2"/>
      <scheme val="minor"/>
    </font>
    <font>
      <i/>
      <sz val="11"/>
      <color theme="1"/>
      <name val="Calibri"/>
      <family val="2"/>
      <scheme val="minor"/>
    </font>
    <font>
      <b/>
      <u val="double"/>
      <sz val="11"/>
      <name val="Calibri"/>
      <family val="2"/>
      <scheme val="minor"/>
    </font>
    <font>
      <b/>
      <i/>
      <sz val="11"/>
      <name val="Calibri"/>
      <family val="2"/>
      <scheme val="minor"/>
    </font>
    <font>
      <b/>
      <sz val="9"/>
      <color indexed="81"/>
      <name val="Tahoma"/>
      <family val="2"/>
    </font>
    <font>
      <sz val="9"/>
      <color indexed="81"/>
      <name val="Tahoma"/>
      <family val="2"/>
    </font>
    <font>
      <sz val="9"/>
      <name val="Arial"/>
      <family val="2"/>
    </font>
    <font>
      <b/>
      <sz val="9"/>
      <name val="Arial"/>
      <family val="2"/>
    </font>
    <font>
      <sz val="11"/>
      <color indexed="8"/>
      <name val="Calibri"/>
      <family val="2"/>
    </font>
    <font>
      <sz val="11"/>
      <color indexed="9"/>
      <name val="Calibri"/>
      <family val="2"/>
    </font>
    <font>
      <b/>
      <sz val="18"/>
      <color indexed="62"/>
      <name val="Cambria"/>
      <family val="2"/>
    </font>
    <font>
      <b/>
      <sz val="10"/>
      <color theme="0"/>
      <name val="Calibri"/>
      <family val="1"/>
      <scheme val="minor"/>
    </font>
    <font>
      <sz val="8"/>
      <name val="Calibri"/>
      <family val="2"/>
      <scheme val="minor"/>
    </font>
    <font>
      <sz val="10"/>
      <name val="Arial"/>
      <family val="2"/>
    </font>
    <font>
      <sz val="10"/>
      <name val="Courier"/>
      <family val="3"/>
    </font>
    <font>
      <b/>
      <sz val="11"/>
      <color indexed="8"/>
      <name val="Calibri"/>
      <family val="2"/>
    </font>
    <font>
      <u/>
      <sz val="9"/>
      <color indexed="12"/>
      <name val="Arial"/>
      <family val="2"/>
    </font>
    <font>
      <u/>
      <sz val="10"/>
      <color indexed="12"/>
      <name val="Arial"/>
      <family val="2"/>
    </font>
    <font>
      <b/>
      <sz val="8"/>
      <color theme="0"/>
      <name val="Calibri"/>
      <family val="2"/>
      <scheme val="minor"/>
    </font>
    <font>
      <b/>
      <sz val="10"/>
      <name val="Arial"/>
      <family val="2"/>
    </font>
    <font>
      <b/>
      <sz val="10"/>
      <color indexed="8"/>
      <name val="Arial"/>
      <family val="2"/>
    </font>
    <font>
      <sz val="10"/>
      <color indexed="8"/>
      <name val="Arial"/>
      <family val="2"/>
    </font>
    <font>
      <b/>
      <sz val="14"/>
      <name val="Arial"/>
      <family val="2"/>
    </font>
    <font>
      <b/>
      <sz val="14"/>
      <color indexed="9"/>
      <name val="Arial"/>
      <family val="2"/>
    </font>
    <font>
      <sz val="12"/>
      <name val="Arial"/>
      <family val="2"/>
    </font>
    <font>
      <sz val="12"/>
      <name val="Wingdings"/>
      <charset val="2"/>
    </font>
    <font>
      <b/>
      <sz val="11"/>
      <color indexed="9"/>
      <name val="Calibri"/>
      <family val="2"/>
    </font>
    <font>
      <b/>
      <sz val="16"/>
      <color theme="1"/>
      <name val="Calibri"/>
      <family val="2"/>
      <scheme val="minor"/>
    </font>
    <font>
      <b/>
      <sz val="11"/>
      <color indexed="10"/>
      <name val="Calibri"/>
      <family val="2"/>
    </font>
    <font>
      <b/>
      <sz val="11"/>
      <name val="Calibri"/>
      <family val="2"/>
    </font>
    <font>
      <sz val="11"/>
      <color indexed="10"/>
      <name val="Calibri"/>
      <family val="2"/>
    </font>
    <font>
      <sz val="11"/>
      <name val="Calibri"/>
      <family val="2"/>
    </font>
    <font>
      <sz val="12"/>
      <color theme="0"/>
      <name val="Calibri"/>
      <family val="2"/>
      <scheme val="minor"/>
    </font>
    <font>
      <sz val="14"/>
      <color theme="0"/>
      <name val="Calibri"/>
      <family val="2"/>
      <scheme val="minor"/>
    </font>
    <font>
      <b/>
      <sz val="11"/>
      <color theme="3"/>
      <name val="Calibri"/>
      <family val="2"/>
      <scheme val="minor"/>
    </font>
    <font>
      <sz val="11"/>
      <color rgb="FFFF0000"/>
      <name val="Calibri"/>
      <family val="2"/>
      <scheme val="minor"/>
    </font>
    <font>
      <sz val="10"/>
      <color theme="0"/>
      <name val="Calibri"/>
      <family val="2"/>
      <scheme val="minor"/>
    </font>
    <font>
      <i/>
      <sz val="10"/>
      <color theme="0" tint="-0.499984740745262"/>
      <name val="Calibri"/>
      <family val="2"/>
      <scheme val="minor"/>
    </font>
    <font>
      <i/>
      <sz val="10.5"/>
      <color theme="0"/>
      <name val="Calibri"/>
      <family val="2"/>
      <scheme val="minor"/>
    </font>
    <font>
      <sz val="11"/>
      <color indexed="12"/>
      <name val="Verdana"/>
      <family val="2"/>
    </font>
    <font>
      <b/>
      <sz val="18"/>
      <color rgb="FFFF0000"/>
      <name val="Calibri"/>
      <family val="2"/>
      <scheme val="minor"/>
    </font>
    <font>
      <b/>
      <sz val="14"/>
      <color theme="0"/>
      <name val="Calibri"/>
      <family val="2"/>
      <scheme val="minor"/>
    </font>
    <font>
      <u/>
      <sz val="14"/>
      <color theme="3" tint="0.59999389629810485"/>
      <name val="Arial"/>
      <family val="2"/>
    </font>
    <font>
      <sz val="14"/>
      <color theme="3" tint="0.59999389629810485"/>
      <name val="Arial"/>
      <family val="2"/>
    </font>
    <font>
      <sz val="14"/>
      <color rgb="FFFFC000"/>
      <name val="Calibri"/>
      <family val="2"/>
      <scheme val="minor"/>
    </font>
    <font>
      <u/>
      <sz val="11"/>
      <color theme="10"/>
      <name val="Calibri"/>
      <family val="2"/>
      <scheme val="minor"/>
    </font>
    <font>
      <sz val="14"/>
      <color theme="3"/>
      <name val="Calibri"/>
      <family val="2"/>
      <scheme val="minor"/>
    </font>
    <font>
      <sz val="14"/>
      <color theme="0"/>
      <name val="Arial"/>
      <family val="2"/>
    </font>
    <font>
      <sz val="13"/>
      <color theme="0"/>
      <name val="Calibri"/>
      <family val="2"/>
      <scheme val="minor"/>
    </font>
    <font>
      <sz val="24"/>
      <color theme="0"/>
      <name val="Arial"/>
      <family val="2"/>
    </font>
    <font>
      <sz val="16"/>
      <color theme="3"/>
      <name val="Calibri"/>
      <family val="2"/>
      <scheme val="minor"/>
    </font>
    <font>
      <b/>
      <sz val="12"/>
      <color theme="3"/>
      <name val="Calibri"/>
      <family val="2"/>
      <scheme val="minor"/>
    </font>
    <font>
      <sz val="14"/>
      <color theme="1"/>
      <name val="Calibri"/>
      <family val="2"/>
      <scheme val="minor"/>
    </font>
    <font>
      <b/>
      <sz val="14"/>
      <color theme="1"/>
      <name val="Calibri"/>
      <family val="2"/>
      <scheme val="minor"/>
    </font>
    <font>
      <b/>
      <sz val="10"/>
      <color theme="1"/>
      <name val="Calibri"/>
      <family val="2"/>
      <scheme val="minor"/>
    </font>
    <font>
      <sz val="12"/>
      <color theme="1"/>
      <name val="Calibri"/>
      <family val="2"/>
      <scheme val="minor"/>
    </font>
    <font>
      <b/>
      <sz val="11"/>
      <color theme="0"/>
      <name val="Calibri"/>
      <family val="2"/>
      <scheme val="minor"/>
    </font>
    <font>
      <b/>
      <sz val="14"/>
      <name val="Calibri"/>
      <family val="2"/>
      <scheme val="minor"/>
    </font>
    <font>
      <sz val="11"/>
      <color theme="3"/>
      <name val="Calibri"/>
      <family val="2"/>
      <scheme val="minor"/>
    </font>
  </fonts>
  <fills count="33">
    <fill>
      <patternFill patternType="none"/>
    </fill>
    <fill>
      <patternFill patternType="gray125"/>
    </fill>
    <fill>
      <patternFill patternType="solid">
        <fgColor rgb="FFFFFFCC"/>
      </patternFill>
    </fill>
    <fill>
      <patternFill patternType="solid">
        <fgColor theme="6"/>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FF0000"/>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6" tint="0.39994506668294322"/>
        <bgColor indexed="6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bgColor indexed="64"/>
      </patternFill>
    </fill>
    <fill>
      <patternFill patternType="solid">
        <fgColor indexed="9"/>
        <bgColor indexed="64"/>
      </patternFill>
    </fill>
    <fill>
      <patternFill patternType="solid">
        <fgColor rgb="FFFFC000"/>
        <bgColor indexed="64"/>
      </patternFill>
    </fill>
    <fill>
      <patternFill patternType="solid">
        <fgColor theme="5"/>
        <bgColor indexed="64"/>
      </patternFill>
    </fill>
    <fill>
      <patternFill patternType="solid">
        <fgColor rgb="FF00FF00"/>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theme="0"/>
      </top>
      <bottom style="medium">
        <color theme="0"/>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double">
        <color indexed="64"/>
      </bottom>
      <diagonal/>
    </border>
    <border>
      <left/>
      <right/>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8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28" fillId="0" borderId="0">
      <alignment vertical="center"/>
    </xf>
    <xf numFmtId="0" fontId="29" fillId="0" borderId="0">
      <alignment vertical="center"/>
    </xf>
    <xf numFmtId="0" fontId="28" fillId="0" borderId="0">
      <alignment vertical="center" wrapText="1"/>
    </xf>
    <xf numFmtId="0" fontId="29" fillId="0" borderId="0">
      <alignment vertical="center" wrapText="1"/>
    </xf>
    <xf numFmtId="0" fontId="30" fillId="8" borderId="0" applyNumberFormat="0" applyBorder="0" applyAlignment="0" applyProtection="0"/>
    <xf numFmtId="0" fontId="30" fillId="8" borderId="0" applyNumberFormat="0" applyBorder="0" applyAlignment="0" applyProtection="0"/>
    <xf numFmtId="0" fontId="31"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1"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0" fillId="14" borderId="0" applyNumberFormat="0" applyBorder="0" applyAlignment="0" applyProtection="0"/>
    <xf numFmtId="0" fontId="30" fillId="8" borderId="0" applyNumberFormat="0" applyBorder="0" applyAlignment="0" applyProtection="0"/>
    <xf numFmtId="0" fontId="31" fillId="9" borderId="0" applyNumberFormat="0" applyBorder="0" applyAlignment="0" applyProtection="0"/>
    <xf numFmtId="0" fontId="30" fillId="10"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2" fillId="0" borderId="0" applyNumberFormat="0" applyFill="0" applyBorder="0" applyAlignment="0" applyProtection="0"/>
    <xf numFmtId="0" fontId="33" fillId="16" borderId="15">
      <alignment horizontal="left" vertical="center"/>
      <protection locked="0" hidden="1"/>
    </xf>
    <xf numFmtId="0" fontId="34" fillId="0" borderId="0">
      <alignment horizontal="left" vertical="center"/>
    </xf>
    <xf numFmtId="14" fontId="34" fillId="0" borderId="0"/>
    <xf numFmtId="43" fontId="35" fillId="0" borderId="0" applyFont="0" applyFill="0" applyBorder="0" applyAlignment="0" applyProtection="0"/>
    <xf numFmtId="44" fontId="35" fillId="0" borderId="0" applyFont="0" applyFill="0" applyBorder="0" applyAlignment="0" applyProtection="0"/>
    <xf numFmtId="167" fontId="35" fillId="0" borderId="0" applyFont="0" applyFill="0" applyBorder="0" applyAlignment="0" applyProtection="0"/>
    <xf numFmtId="0" fontId="35" fillId="0" borderId="0" applyFont="0" applyFill="0" applyBorder="0" applyAlignment="0" applyProtection="0"/>
    <xf numFmtId="168" fontId="36" fillId="0" borderId="0" applyFont="0" applyFill="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8" fillId="0" borderId="0"/>
    <xf numFmtId="40" fontId="40" fillId="3" borderId="15">
      <alignment horizontal="centerContinuous" vertical="center"/>
    </xf>
    <xf numFmtId="169" fontId="41" fillId="1" borderId="0" applyAlignment="0" applyProtection="0"/>
    <xf numFmtId="0" fontId="1" fillId="2" borderId="1" applyNumberFormat="0" applyFont="0" applyAlignment="0" applyProtection="0"/>
    <xf numFmtId="0" fontId="1" fillId="2" borderId="1" applyNumberFormat="0" applyFont="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xf numFmtId="0" fontId="35"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166" fontId="35" fillId="0" borderId="0"/>
    <xf numFmtId="49" fontId="41" fillId="0" borderId="0">
      <alignment horizontal="left" vertical="center"/>
    </xf>
    <xf numFmtId="0" fontId="42" fillId="0" borderId="0">
      <alignment vertical="center"/>
    </xf>
    <xf numFmtId="0" fontId="42" fillId="0" borderId="0">
      <alignment vertical="center" wrapText="1"/>
    </xf>
    <xf numFmtId="0" fontId="42" fillId="0" borderId="0">
      <alignment vertical="center"/>
    </xf>
    <xf numFmtId="0" fontId="43" fillId="0" borderId="0">
      <alignment vertical="center" wrapText="1"/>
    </xf>
    <xf numFmtId="0" fontId="44" fillId="0" borderId="0">
      <alignment horizontal="centerContinuous" vertical="center"/>
    </xf>
    <xf numFmtId="49" fontId="45" fillId="20" borderId="9" applyNumberFormat="0" applyFont="0" applyFill="0">
      <alignment horizontal="left" vertical="center"/>
    </xf>
    <xf numFmtId="49" fontId="45" fillId="20" borderId="9">
      <alignment vertical="center"/>
    </xf>
    <xf numFmtId="0" fontId="46" fillId="0" borderId="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7" fillId="21" borderId="0">
      <alignment horizontal="centerContinuous" vertical="center"/>
    </xf>
    <xf numFmtId="0" fontId="48" fillId="12" borderId="16" applyNumberFormat="0" applyAlignment="0" applyProtection="0"/>
    <xf numFmtId="0" fontId="4" fillId="0" borderId="0"/>
    <xf numFmtId="0" fontId="61" fillId="0" borderId="0" applyNumberFormat="0" applyFill="0" applyBorder="0" applyAlignment="0" applyProtection="0">
      <alignment vertical="top"/>
      <protection locked="0"/>
    </xf>
    <xf numFmtId="0" fontId="35" fillId="0" borderId="0"/>
    <xf numFmtId="0" fontId="67" fillId="0" borderId="0" applyNumberFormat="0" applyFill="0" applyBorder="0" applyAlignment="0" applyProtection="0"/>
  </cellStyleXfs>
  <cellXfs count="341">
    <xf numFmtId="0" fontId="0" fillId="0" borderId="0" xfId="0"/>
    <xf numFmtId="0" fontId="0" fillId="4" borderId="0" xfId="0" applyFont="1" applyFill="1" applyProtection="1">
      <protection hidden="1"/>
    </xf>
    <xf numFmtId="0" fontId="5" fillId="4" borderId="0" xfId="3" applyFont="1" applyFill="1" applyBorder="1" applyAlignment="1" applyProtection="1">
      <alignment vertical="center"/>
      <protection hidden="1"/>
    </xf>
    <xf numFmtId="0" fontId="0" fillId="5" borderId="0" xfId="0" applyFont="1" applyFill="1" applyProtection="1">
      <protection hidden="1"/>
    </xf>
    <xf numFmtId="0" fontId="0" fillId="5" borderId="4" xfId="0" applyFont="1" applyFill="1" applyBorder="1" applyProtection="1">
      <protection hidden="1"/>
    </xf>
    <xf numFmtId="0" fontId="0" fillId="5" borderId="5" xfId="0" applyFont="1" applyFill="1" applyBorder="1" applyProtection="1">
      <protection hidden="1"/>
    </xf>
    <xf numFmtId="0" fontId="0" fillId="5" borderId="0" xfId="0" applyFont="1" applyFill="1" applyBorder="1" applyProtection="1">
      <protection hidden="1"/>
    </xf>
    <xf numFmtId="0" fontId="0" fillId="5" borderId="7" xfId="0" applyFont="1" applyFill="1" applyBorder="1" applyProtection="1">
      <protection hidden="1"/>
    </xf>
    <xf numFmtId="0" fontId="7" fillId="4" borderId="8" xfId="4" applyFont="1" applyFill="1" applyBorder="1" applyAlignment="1" applyProtection="1">
      <alignment horizontal="center" vertical="center"/>
      <protection hidden="1"/>
    </xf>
    <xf numFmtId="0" fontId="7" fillId="4" borderId="9" xfId="4" applyFont="1" applyFill="1" applyBorder="1" applyAlignment="1" applyProtection="1">
      <alignment horizontal="center" vertical="center"/>
      <protection hidden="1"/>
    </xf>
    <xf numFmtId="0" fontId="9" fillId="4" borderId="9" xfId="4" applyFont="1" applyFill="1" applyBorder="1" applyAlignment="1" applyProtection="1">
      <protection hidden="1"/>
    </xf>
    <xf numFmtId="0" fontId="0" fillId="4" borderId="9" xfId="0" applyFont="1" applyFill="1" applyBorder="1" applyProtection="1">
      <protection hidden="1"/>
    </xf>
    <xf numFmtId="0" fontId="0" fillId="4" borderId="10" xfId="0" applyFont="1" applyFill="1" applyBorder="1" applyProtection="1">
      <protection hidden="1"/>
    </xf>
    <xf numFmtId="0" fontId="11" fillId="5" borderId="6" xfId="4" applyFont="1" applyFill="1" applyBorder="1" applyAlignment="1" applyProtection="1">
      <protection hidden="1"/>
    </xf>
    <xf numFmtId="0" fontId="11" fillId="5" borderId="0" xfId="4" applyFont="1" applyFill="1" applyBorder="1" applyAlignment="1" applyProtection="1">
      <protection hidden="1"/>
    </xf>
    <xf numFmtId="0" fontId="11" fillId="5" borderId="7" xfId="4" applyFont="1" applyFill="1" applyBorder="1" applyAlignment="1" applyProtection="1">
      <protection hidden="1"/>
    </xf>
    <xf numFmtId="6" fontId="1" fillId="5" borderId="11" xfId="4" applyNumberFormat="1" applyFont="1" applyFill="1" applyBorder="1" applyAlignment="1" applyProtection="1">
      <protection hidden="1"/>
    </xf>
    <xf numFmtId="0" fontId="1" fillId="5" borderId="0" xfId="4" applyFont="1" applyFill="1" applyBorder="1" applyAlignment="1" applyProtection="1">
      <protection hidden="1"/>
    </xf>
    <xf numFmtId="0" fontId="13" fillId="5" borderId="6" xfId="4" applyFont="1" applyFill="1" applyBorder="1" applyAlignment="1" applyProtection="1">
      <protection hidden="1"/>
    </xf>
    <xf numFmtId="0" fontId="13" fillId="5" borderId="0" xfId="4" applyFont="1" applyFill="1" applyBorder="1" applyAlignment="1" applyProtection="1">
      <protection hidden="1"/>
    </xf>
    <xf numFmtId="0" fontId="13" fillId="5" borderId="7" xfId="4" applyFont="1" applyFill="1" applyBorder="1" applyAlignment="1" applyProtection="1">
      <protection hidden="1"/>
    </xf>
    <xf numFmtId="0" fontId="0" fillId="5" borderId="12" xfId="0" applyFont="1" applyFill="1" applyBorder="1" applyProtection="1">
      <protection hidden="1"/>
    </xf>
    <xf numFmtId="164" fontId="1" fillId="5" borderId="13" xfId="1" applyNumberFormat="1" applyFont="1" applyFill="1" applyBorder="1" applyProtection="1">
      <protection hidden="1"/>
    </xf>
    <xf numFmtId="164" fontId="0" fillId="5" borderId="0" xfId="0" applyNumberFormat="1" applyFont="1" applyFill="1" applyBorder="1" applyProtection="1">
      <protection hidden="1"/>
    </xf>
    <xf numFmtId="0" fontId="13" fillId="5" borderId="6" xfId="4" applyFont="1" applyFill="1" applyBorder="1" applyAlignment="1" applyProtection="1">
      <alignment vertical="center"/>
      <protection hidden="1"/>
    </xf>
    <xf numFmtId="0" fontId="13" fillId="5" borderId="0" xfId="4" applyFont="1" applyFill="1" applyBorder="1" applyAlignment="1" applyProtection="1">
      <alignment vertical="center"/>
      <protection hidden="1"/>
    </xf>
    <xf numFmtId="0" fontId="13" fillId="5" borderId="7" xfId="4" applyFont="1" applyFill="1" applyBorder="1" applyAlignment="1" applyProtection="1">
      <alignment vertical="center"/>
      <protection hidden="1"/>
    </xf>
    <xf numFmtId="164" fontId="14" fillId="5" borderId="11" xfId="1" applyNumberFormat="1" applyFont="1" applyFill="1" applyBorder="1" applyProtection="1">
      <protection hidden="1"/>
    </xf>
    <xf numFmtId="164" fontId="12" fillId="5" borderId="13" xfId="1" applyNumberFormat="1" applyFont="1" applyFill="1" applyBorder="1" applyProtection="1">
      <protection hidden="1"/>
    </xf>
    <xf numFmtId="0" fontId="0" fillId="4" borderId="8" xfId="0" applyFont="1" applyFill="1" applyBorder="1" applyProtection="1">
      <protection hidden="1"/>
    </xf>
    <xf numFmtId="0" fontId="19" fillId="5" borderId="6" xfId="4" applyFont="1" applyFill="1" applyBorder="1" applyAlignment="1" applyProtection="1">
      <protection hidden="1"/>
    </xf>
    <xf numFmtId="0" fontId="19" fillId="5" borderId="0" xfId="4" applyFont="1" applyFill="1" applyBorder="1" applyAlignment="1" applyProtection="1">
      <protection hidden="1"/>
    </xf>
    <xf numFmtId="0" fontId="19" fillId="5" borderId="7" xfId="4" applyFont="1" applyFill="1" applyBorder="1" applyAlignment="1" applyProtection="1">
      <protection hidden="1"/>
    </xf>
    <xf numFmtId="0" fontId="20" fillId="4" borderId="8" xfId="4" applyFont="1" applyFill="1" applyBorder="1" applyAlignment="1" applyProtection="1">
      <protection hidden="1"/>
    </xf>
    <xf numFmtId="0" fontId="21" fillId="4" borderId="9" xfId="0" applyFont="1" applyFill="1" applyBorder="1" applyProtection="1">
      <protection hidden="1"/>
    </xf>
    <xf numFmtId="0" fontId="0" fillId="4" borderId="9" xfId="0" applyFont="1" applyFill="1" applyBorder="1" applyAlignment="1" applyProtection="1">
      <alignment horizontal="center" vertical="center" wrapText="1"/>
      <protection hidden="1"/>
    </xf>
    <xf numFmtId="164" fontId="13" fillId="5" borderId="13" xfId="1" applyNumberFormat="1" applyFont="1" applyFill="1" applyBorder="1" applyAlignment="1" applyProtection="1">
      <protection hidden="1"/>
    </xf>
    <xf numFmtId="0" fontId="22" fillId="5" borderId="6" xfId="4" applyFont="1" applyFill="1" applyBorder="1" applyAlignment="1" applyProtection="1">
      <protection hidden="1"/>
    </xf>
    <xf numFmtId="0" fontId="1" fillId="5" borderId="6" xfId="4" applyFont="1" applyFill="1" applyBorder="1" applyAlignment="1" applyProtection="1">
      <protection hidden="1"/>
    </xf>
    <xf numFmtId="0" fontId="1" fillId="5" borderId="7" xfId="4" applyFont="1" applyFill="1" applyBorder="1" applyAlignment="1" applyProtection="1">
      <protection hidden="1"/>
    </xf>
    <xf numFmtId="0" fontId="23" fillId="5" borderId="6" xfId="4" applyFont="1" applyFill="1" applyBorder="1" applyAlignment="1" applyProtection="1">
      <protection hidden="1"/>
    </xf>
    <xf numFmtId="164" fontId="1" fillId="5" borderId="13" xfId="1" applyNumberFormat="1" applyFont="1" applyFill="1" applyBorder="1" applyAlignment="1" applyProtection="1">
      <protection hidden="1"/>
    </xf>
    <xf numFmtId="0" fontId="12" fillId="5" borderId="13" xfId="4" applyFont="1" applyFill="1" applyBorder="1" applyAlignment="1" applyProtection="1">
      <protection locked="0" hidden="1"/>
    </xf>
    <xf numFmtId="164" fontId="1" fillId="0" borderId="13" xfId="1" applyNumberFormat="1" applyFont="1" applyBorder="1" applyAlignment="1" applyProtection="1">
      <protection hidden="1"/>
    </xf>
    <xf numFmtId="164" fontId="24" fillId="5" borderId="12" xfId="1" applyNumberFormat="1" applyFont="1" applyFill="1" applyBorder="1" applyAlignment="1" applyProtection="1">
      <protection hidden="1"/>
    </xf>
    <xf numFmtId="0" fontId="1" fillId="5" borderId="12" xfId="4" applyFont="1" applyFill="1" applyBorder="1" applyAlignment="1" applyProtection="1">
      <protection hidden="1"/>
    </xf>
    <xf numFmtId="0" fontId="2" fillId="4" borderId="8" xfId="4" applyFont="1" applyFill="1" applyBorder="1" applyAlignment="1" applyProtection="1">
      <protection hidden="1"/>
    </xf>
    <xf numFmtId="0" fontId="1" fillId="4" borderId="9" xfId="4" applyFont="1" applyFill="1" applyBorder="1" applyAlignment="1" applyProtection="1">
      <protection hidden="1"/>
    </xf>
    <xf numFmtId="165" fontId="11" fillId="5" borderId="13" xfId="4" applyNumberFormat="1" applyFont="1" applyFill="1" applyBorder="1" applyAlignment="1" applyProtection="1">
      <protection hidden="1"/>
    </xf>
    <xf numFmtId="0" fontId="14" fillId="5" borderId="13" xfId="4" applyFont="1" applyFill="1" applyBorder="1" applyAlignment="1" applyProtection="1">
      <protection hidden="1"/>
    </xf>
    <xf numFmtId="0" fontId="13" fillId="5" borderId="13" xfId="4" applyFont="1" applyFill="1" applyBorder="1" applyAlignment="1" applyProtection="1">
      <protection hidden="1"/>
    </xf>
    <xf numFmtId="0" fontId="1" fillId="4" borderId="8" xfId="4" applyFont="1" applyFill="1" applyBorder="1" applyAlignment="1" applyProtection="1">
      <protection hidden="1"/>
    </xf>
    <xf numFmtId="0" fontId="25" fillId="5" borderId="6" xfId="4" applyFont="1" applyFill="1" applyBorder="1" applyAlignment="1" applyProtection="1">
      <protection hidden="1"/>
    </xf>
    <xf numFmtId="0" fontId="25" fillId="5" borderId="0" xfId="4" applyFont="1" applyFill="1" applyBorder="1" applyAlignment="1" applyProtection="1">
      <protection hidden="1"/>
    </xf>
    <xf numFmtId="0" fontId="25" fillId="5" borderId="7" xfId="4" applyFont="1" applyFill="1" applyBorder="1" applyAlignment="1" applyProtection="1">
      <protection hidden="1"/>
    </xf>
    <xf numFmtId="0" fontId="22" fillId="5" borderId="0" xfId="4" applyFont="1" applyFill="1" applyBorder="1" applyAlignment="1" applyProtection="1">
      <protection hidden="1"/>
    </xf>
    <xf numFmtId="0" fontId="22" fillId="5" borderId="7" xfId="4" applyFont="1" applyFill="1" applyBorder="1" applyAlignment="1" applyProtection="1">
      <protection hidden="1"/>
    </xf>
    <xf numFmtId="166" fontId="11" fillId="5" borderId="13" xfId="4" applyNumberFormat="1" applyFont="1" applyFill="1" applyBorder="1" applyAlignment="1" applyProtection="1">
      <protection hidden="1"/>
    </xf>
    <xf numFmtId="0" fontId="1" fillId="5" borderId="13" xfId="4" applyFont="1" applyFill="1" applyBorder="1" applyAlignment="1" applyProtection="1">
      <protection hidden="1"/>
    </xf>
    <xf numFmtId="164" fontId="11" fillId="5" borderId="14" xfId="1" applyNumberFormat="1" applyFont="1" applyFill="1" applyBorder="1" applyAlignment="1" applyProtection="1">
      <protection hidden="1"/>
    </xf>
    <xf numFmtId="0" fontId="1" fillId="7" borderId="8" xfId="4" applyFont="1" applyFill="1" applyBorder="1" applyAlignment="1" applyProtection="1">
      <protection hidden="1"/>
    </xf>
    <xf numFmtId="0" fontId="1" fillId="7" borderId="9" xfId="4" applyFont="1" applyFill="1" applyBorder="1" applyAlignment="1" applyProtection="1">
      <protection hidden="1"/>
    </xf>
    <xf numFmtId="0" fontId="0" fillId="7" borderId="9" xfId="0" applyFont="1" applyFill="1" applyBorder="1" applyProtection="1">
      <protection hidden="1"/>
    </xf>
    <xf numFmtId="0" fontId="0" fillId="7" borderId="10" xfId="0" applyFont="1" applyFill="1" applyBorder="1" applyProtection="1">
      <protection hidden="1"/>
    </xf>
    <xf numFmtId="0" fontId="0" fillId="7" borderId="0" xfId="0" applyFont="1" applyFill="1" applyProtection="1">
      <protection hidden="1"/>
    </xf>
    <xf numFmtId="0" fontId="1" fillId="4" borderId="0" xfId="4" applyFont="1" applyFill="1" applyAlignment="1" applyProtection="1">
      <protection hidden="1"/>
    </xf>
    <xf numFmtId="0" fontId="12" fillId="6" borderId="12" xfId="0" applyFont="1" applyFill="1" applyBorder="1" applyAlignment="1" applyProtection="1">
      <alignment horizontal="center" vertical="center"/>
      <protection locked="0" hidden="1"/>
    </xf>
    <xf numFmtId="0" fontId="2" fillId="5" borderId="4" xfId="0" applyFont="1" applyFill="1" applyBorder="1" applyAlignment="1" applyProtection="1">
      <alignment vertical="center"/>
      <protection hidden="1"/>
    </xf>
    <xf numFmtId="0" fontId="12" fillId="6" borderId="13" xfId="0" applyFont="1" applyFill="1" applyBorder="1" applyAlignment="1" applyProtection="1">
      <alignment horizontal="center" vertical="center"/>
      <protection locked="0" hidden="1"/>
    </xf>
    <xf numFmtId="0" fontId="2" fillId="5" borderId="0" xfId="0" applyFont="1" applyFill="1" applyBorder="1" applyAlignment="1" applyProtection="1">
      <alignment vertical="center"/>
      <protection hidden="1"/>
    </xf>
    <xf numFmtId="0" fontId="1" fillId="5" borderId="0" xfId="4" applyFont="1" applyFill="1" applyBorder="1" applyAlignment="1" applyProtection="1">
      <alignment vertical="center"/>
      <protection hidden="1"/>
    </xf>
    <xf numFmtId="0" fontId="1" fillId="5" borderId="7" xfId="4" applyFont="1" applyFill="1" applyBorder="1" applyAlignment="1" applyProtection="1">
      <alignment vertical="center"/>
      <protection hidden="1"/>
    </xf>
    <xf numFmtId="164" fontId="12" fillId="6" borderId="12" xfId="1" applyNumberFormat="1" applyFont="1" applyFill="1" applyBorder="1" applyAlignment="1" applyProtection="1">
      <alignment horizontal="center" vertical="center"/>
      <protection locked="0" hidden="1"/>
    </xf>
    <xf numFmtId="164" fontId="0" fillId="5" borderId="12" xfId="0" applyNumberFormat="1" applyFont="1" applyFill="1" applyBorder="1" applyProtection="1">
      <protection hidden="1"/>
    </xf>
    <xf numFmtId="164" fontId="1" fillId="5" borderId="13" xfId="1" applyNumberFormat="1" applyFont="1" applyFill="1" applyBorder="1" applyAlignment="1" applyProtection="1">
      <alignment horizontal="center" vertical="center"/>
      <protection hidden="1"/>
    </xf>
    <xf numFmtId="164" fontId="12" fillId="6" borderId="13" xfId="1" applyNumberFormat="1" applyFont="1" applyFill="1" applyBorder="1" applyAlignment="1" applyProtection="1">
      <alignment horizontal="center" vertical="center"/>
      <protection hidden="1"/>
    </xf>
    <xf numFmtId="0" fontId="0" fillId="5" borderId="0" xfId="0" applyFill="1" applyBorder="1" applyProtection="1">
      <protection hidden="1"/>
    </xf>
    <xf numFmtId="164" fontId="0" fillId="5" borderId="13" xfId="0" applyNumberFormat="1" applyFont="1" applyFill="1" applyBorder="1" applyProtection="1">
      <protection hidden="1"/>
    </xf>
    <xf numFmtId="9" fontId="0" fillId="6" borderId="13" xfId="0" applyNumberFormat="1" applyFont="1" applyFill="1" applyBorder="1" applyProtection="1">
      <protection hidden="1"/>
    </xf>
    <xf numFmtId="0" fontId="0" fillId="5" borderId="13" xfId="0" applyFont="1" applyFill="1" applyBorder="1" applyProtection="1">
      <protection hidden="1"/>
    </xf>
    <xf numFmtId="0" fontId="0" fillId="6" borderId="13" xfId="0" applyFont="1" applyFill="1" applyBorder="1" applyProtection="1">
      <protection hidden="1"/>
    </xf>
    <xf numFmtId="6" fontId="0" fillId="5" borderId="13" xfId="0" applyNumberFormat="1" applyFont="1" applyFill="1" applyBorder="1" applyProtection="1">
      <protection hidden="1"/>
    </xf>
    <xf numFmtId="6" fontId="0" fillId="6" borderId="13" xfId="0" applyNumberFormat="1" applyFont="1" applyFill="1" applyBorder="1" applyProtection="1">
      <protection hidden="1"/>
    </xf>
    <xf numFmtId="0" fontId="1" fillId="22" borderId="6" xfId="4" applyFont="1" applyFill="1" applyBorder="1" applyAlignment="1" applyProtection="1">
      <protection hidden="1"/>
    </xf>
    <xf numFmtId="0" fontId="1" fillId="22" borderId="0" xfId="4" applyFont="1" applyFill="1" applyBorder="1" applyAlignment="1" applyProtection="1">
      <protection hidden="1"/>
    </xf>
    <xf numFmtId="0" fontId="1" fillId="22" borderId="7" xfId="4" applyFont="1" applyFill="1" applyBorder="1" applyAlignment="1" applyProtection="1">
      <protection hidden="1"/>
    </xf>
    <xf numFmtId="0" fontId="0" fillId="22" borderId="13" xfId="0" applyFont="1" applyFill="1" applyBorder="1" applyProtection="1">
      <protection hidden="1"/>
    </xf>
    <xf numFmtId="0" fontId="0" fillId="22" borderId="0" xfId="0" applyFont="1" applyFill="1" applyBorder="1" applyProtection="1">
      <protection hidden="1"/>
    </xf>
    <xf numFmtId="0" fontId="0" fillId="22" borderId="7" xfId="0" applyFont="1" applyFill="1" applyBorder="1" applyProtection="1">
      <protection hidden="1"/>
    </xf>
    <xf numFmtId="0" fontId="2" fillId="5" borderId="6" xfId="4" applyFont="1" applyFill="1" applyBorder="1" applyAlignment="1" applyProtection="1">
      <alignment vertical="center"/>
      <protection hidden="1"/>
    </xf>
    <xf numFmtId="0" fontId="2" fillId="5" borderId="0" xfId="4" applyFont="1" applyFill="1" applyBorder="1" applyAlignment="1" applyProtection="1">
      <alignment vertical="center"/>
      <protection hidden="1"/>
    </xf>
    <xf numFmtId="0" fontId="2" fillId="5" borderId="7" xfId="4" applyFont="1" applyFill="1" applyBorder="1" applyAlignment="1" applyProtection="1">
      <alignment vertical="center"/>
      <protection hidden="1"/>
    </xf>
    <xf numFmtId="0" fontId="0" fillId="5" borderId="0" xfId="0" applyFont="1" applyFill="1" applyBorder="1" applyAlignment="1" applyProtection="1">
      <alignment horizontal="center"/>
      <protection hidden="1"/>
    </xf>
    <xf numFmtId="6" fontId="0" fillId="5" borderId="0" xfId="0" applyNumberFormat="1" applyFont="1" applyFill="1" applyBorder="1" applyAlignment="1" applyProtection="1">
      <alignment horizontal="center"/>
      <protection hidden="1"/>
    </xf>
    <xf numFmtId="0" fontId="0" fillId="23" borderId="6" xfId="0" applyFont="1" applyFill="1" applyBorder="1" applyProtection="1">
      <protection hidden="1"/>
    </xf>
    <xf numFmtId="0" fontId="0" fillId="23" borderId="0" xfId="0" applyFont="1" applyFill="1" applyBorder="1" applyProtection="1">
      <protection hidden="1"/>
    </xf>
    <xf numFmtId="0" fontId="0" fillId="23" borderId="7" xfId="0" applyFont="1" applyFill="1" applyBorder="1" applyProtection="1">
      <protection hidden="1"/>
    </xf>
    <xf numFmtId="0" fontId="2" fillId="5" borderId="6" xfId="0" applyFont="1" applyFill="1" applyBorder="1" applyProtection="1">
      <protection hidden="1"/>
    </xf>
    <xf numFmtId="0" fontId="0" fillId="5" borderId="6" xfId="0" applyFont="1" applyFill="1" applyBorder="1" applyProtection="1">
      <protection hidden="1"/>
    </xf>
    <xf numFmtId="164" fontId="1" fillId="5" borderId="0" xfId="1" applyNumberFormat="1" applyFont="1" applyFill="1" applyBorder="1" applyAlignment="1" applyProtection="1">
      <alignment horizontal="center"/>
      <protection hidden="1"/>
    </xf>
    <xf numFmtId="164" fontId="1" fillId="23" borderId="0" xfId="1" applyNumberFormat="1" applyFont="1" applyFill="1" applyBorder="1" applyAlignment="1" applyProtection="1">
      <alignment horizontal="center"/>
      <protection hidden="1"/>
    </xf>
    <xf numFmtId="0" fontId="2" fillId="5" borderId="6" xfId="4" applyFont="1" applyFill="1" applyBorder="1" applyAlignment="1" applyProtection="1">
      <protection hidden="1"/>
    </xf>
    <xf numFmtId="0" fontId="2" fillId="5" borderId="17" xfId="4" applyFont="1" applyFill="1" applyBorder="1" applyAlignment="1" applyProtection="1">
      <protection hidden="1"/>
    </xf>
    <xf numFmtId="0" fontId="11" fillId="5" borderId="2" xfId="4" applyFont="1" applyFill="1" applyBorder="1" applyAlignment="1" applyProtection="1">
      <protection hidden="1"/>
    </xf>
    <xf numFmtId="44" fontId="11" fillId="5" borderId="2" xfId="1" applyFont="1" applyFill="1" applyBorder="1" applyAlignment="1" applyProtection="1">
      <alignment horizontal="center"/>
      <protection hidden="1"/>
    </xf>
    <xf numFmtId="0" fontId="13" fillId="5" borderId="2" xfId="4" applyFont="1" applyFill="1" applyBorder="1" applyAlignment="1" applyProtection="1">
      <protection hidden="1"/>
    </xf>
    <xf numFmtId="0" fontId="0" fillId="5" borderId="2" xfId="0" applyFont="1" applyFill="1" applyBorder="1" applyProtection="1">
      <protection hidden="1"/>
    </xf>
    <xf numFmtId="164" fontId="2" fillId="5" borderId="2" xfId="1" applyNumberFormat="1" applyFont="1" applyFill="1" applyBorder="1" applyAlignment="1" applyProtection="1">
      <alignment horizontal="center"/>
      <protection hidden="1"/>
    </xf>
    <xf numFmtId="0" fontId="0" fillId="5" borderId="18" xfId="0" applyFont="1" applyFill="1" applyBorder="1" applyProtection="1">
      <protection hidden="1"/>
    </xf>
    <xf numFmtId="0" fontId="2" fillId="5" borderId="0" xfId="4" applyFont="1" applyFill="1" applyAlignment="1" applyProtection="1">
      <protection hidden="1"/>
    </xf>
    <xf numFmtId="0" fontId="2" fillId="5" borderId="0" xfId="0" applyFont="1" applyFill="1" applyProtection="1">
      <protection hidden="1"/>
    </xf>
    <xf numFmtId="0" fontId="3" fillId="4" borderId="0" xfId="0" applyFont="1" applyFill="1" applyProtection="1">
      <protection hidden="1"/>
    </xf>
    <xf numFmtId="0" fontId="1" fillId="5" borderId="0" xfId="4" applyFont="1" applyFill="1" applyAlignment="1" applyProtection="1">
      <protection hidden="1"/>
    </xf>
    <xf numFmtId="164" fontId="13" fillId="5" borderId="0" xfId="1" applyNumberFormat="1" applyFont="1" applyFill="1" applyBorder="1" applyAlignment="1" applyProtection="1">
      <protection hidden="1"/>
    </xf>
    <xf numFmtId="164" fontId="14" fillId="5" borderId="0" xfId="1" applyNumberFormat="1" applyFont="1" applyFill="1" applyBorder="1" applyAlignment="1" applyProtection="1">
      <protection hidden="1"/>
    </xf>
    <xf numFmtId="0" fontId="2" fillId="5" borderId="0" xfId="4" applyFont="1" applyFill="1" applyBorder="1" applyAlignment="1" applyProtection="1">
      <protection hidden="1"/>
    </xf>
    <xf numFmtId="0" fontId="1" fillId="7" borderId="17" xfId="4" applyFont="1" applyFill="1" applyBorder="1" applyAlignment="1" applyProtection="1">
      <protection hidden="1"/>
    </xf>
    <xf numFmtId="0" fontId="1" fillId="7" borderId="2" xfId="4" applyFont="1" applyFill="1" applyBorder="1" applyAlignment="1" applyProtection="1">
      <protection hidden="1"/>
    </xf>
    <xf numFmtId="0" fontId="0" fillId="7" borderId="2" xfId="0" applyFont="1" applyFill="1" applyBorder="1" applyProtection="1">
      <protection hidden="1"/>
    </xf>
    <xf numFmtId="0" fontId="0" fillId="7" borderId="18" xfId="0" applyFont="1" applyFill="1" applyBorder="1" applyProtection="1">
      <protection hidden="1"/>
    </xf>
    <xf numFmtId="0" fontId="55" fillId="4" borderId="0" xfId="0" applyFont="1" applyFill="1" applyAlignment="1" applyProtection="1">
      <alignment vertical="center" wrapText="1"/>
      <protection hidden="1"/>
    </xf>
    <xf numFmtId="0" fontId="8" fillId="22" borderId="0" xfId="80" applyFont="1" applyFill="1" applyProtection="1">
      <protection hidden="1"/>
    </xf>
    <xf numFmtId="0" fontId="8" fillId="24" borderId="0" xfId="80" applyFont="1" applyFill="1" applyProtection="1">
      <protection hidden="1"/>
    </xf>
    <xf numFmtId="0" fontId="8" fillId="4" borderId="0" xfId="80" applyFont="1" applyFill="1" applyProtection="1">
      <protection hidden="1"/>
    </xf>
    <xf numFmtId="0" fontId="8" fillId="0" borderId="0" xfId="80" applyFont="1" applyProtection="1">
      <protection hidden="1"/>
    </xf>
    <xf numFmtId="0" fontId="58" fillId="4" borderId="0" xfId="80" applyFont="1" applyFill="1" applyProtection="1">
      <protection hidden="1"/>
    </xf>
    <xf numFmtId="0" fontId="54" fillId="4" borderId="0" xfId="80" applyFont="1" applyFill="1" applyProtection="1">
      <protection hidden="1"/>
    </xf>
    <xf numFmtId="0" fontId="57" fillId="4" borderId="0" xfId="81" applyFont="1" applyFill="1" applyAlignment="1" applyProtection="1">
      <protection hidden="1"/>
    </xf>
    <xf numFmtId="0" fontId="63" fillId="4" borderId="0" xfId="80" applyFont="1" applyFill="1" applyProtection="1">
      <protection hidden="1"/>
    </xf>
    <xf numFmtId="0" fontId="63" fillId="4" borderId="0" xfId="80" applyFont="1" applyFill="1" applyBorder="1" applyAlignment="1" applyProtection="1">
      <alignment horizontal="center"/>
      <protection hidden="1"/>
    </xf>
    <xf numFmtId="0" fontId="54" fillId="4" borderId="0" xfId="80" applyFont="1" applyFill="1" applyBorder="1" applyProtection="1">
      <protection hidden="1"/>
    </xf>
    <xf numFmtId="0" fontId="54" fillId="4" borderId="0" xfId="82" applyFont="1" applyFill="1" applyBorder="1" applyProtection="1">
      <protection hidden="1"/>
    </xf>
    <xf numFmtId="0" fontId="54" fillId="4" borderId="0" xfId="82" applyFont="1" applyFill="1" applyBorder="1" applyAlignment="1" applyProtection="1">
      <alignment vertical="center"/>
      <protection hidden="1"/>
    </xf>
    <xf numFmtId="0" fontId="63" fillId="4" borderId="0" xfId="80" applyFont="1" applyFill="1" applyBorder="1" applyAlignment="1" applyProtection="1">
      <alignment horizontal="center" vertical="center"/>
      <protection hidden="1"/>
    </xf>
    <xf numFmtId="0" fontId="55" fillId="4" borderId="0" xfId="80" applyFont="1" applyFill="1" applyProtection="1">
      <protection hidden="1"/>
    </xf>
    <xf numFmtId="0" fontId="55" fillId="4" borderId="0" xfId="80" applyFont="1" applyFill="1" applyBorder="1" applyProtection="1">
      <protection hidden="1"/>
    </xf>
    <xf numFmtId="0" fontId="64" fillId="4" borderId="0" xfId="41" applyFont="1" applyFill="1" applyAlignment="1" applyProtection="1">
      <protection hidden="1"/>
    </xf>
    <xf numFmtId="0" fontId="65" fillId="4" borderId="0" xfId="80" applyFont="1" applyFill="1" applyProtection="1">
      <protection hidden="1"/>
    </xf>
    <xf numFmtId="0" fontId="55" fillId="4" borderId="0" xfId="82" applyFont="1" applyFill="1" applyBorder="1" applyAlignment="1" applyProtection="1">
      <alignment vertical="center"/>
      <protection hidden="1"/>
    </xf>
    <xf numFmtId="0" fontId="66" fillId="4" borderId="0" xfId="80" applyFont="1" applyFill="1" applyProtection="1">
      <protection hidden="1"/>
    </xf>
    <xf numFmtId="0" fontId="64" fillId="4" borderId="0" xfId="83" applyFont="1" applyFill="1" applyAlignment="1" applyProtection="1">
      <protection hidden="1"/>
    </xf>
    <xf numFmtId="0" fontId="69" fillId="4" borderId="0" xfId="80" applyFont="1" applyFill="1" applyProtection="1">
      <protection hidden="1"/>
    </xf>
    <xf numFmtId="0" fontId="11" fillId="25" borderId="11" xfId="4" applyFont="1" applyFill="1" applyBorder="1" applyAlignment="1" applyProtection="1">
      <protection hidden="1"/>
    </xf>
    <xf numFmtId="0" fontId="16" fillId="4" borderId="0" xfId="0" applyFont="1" applyFill="1" applyAlignment="1" applyProtection="1">
      <alignment vertical="center" wrapText="1"/>
      <protection hidden="1"/>
    </xf>
    <xf numFmtId="0" fontId="55" fillId="4" borderId="0" xfId="0" applyFont="1" applyFill="1" applyAlignment="1" applyProtection="1">
      <alignment vertical="top" wrapText="1"/>
      <protection hidden="1"/>
    </xf>
    <xf numFmtId="0" fontId="3" fillId="7" borderId="0" xfId="0" applyFont="1" applyFill="1" applyProtection="1">
      <protection hidden="1"/>
    </xf>
    <xf numFmtId="0" fontId="54" fillId="4" borderId="0" xfId="0" applyFont="1" applyFill="1" applyProtection="1">
      <protection hidden="1"/>
    </xf>
    <xf numFmtId="0" fontId="56" fillId="6" borderId="13" xfId="4" applyFont="1" applyFill="1" applyBorder="1" applyAlignment="1" applyProtection="1">
      <alignment horizontal="center"/>
      <protection locked="0" hidden="1"/>
    </xf>
    <xf numFmtId="0" fontId="0" fillId="5" borderId="6" xfId="4" applyFont="1" applyFill="1" applyBorder="1" applyAlignment="1" applyProtection="1">
      <alignment vertical="center"/>
      <protection hidden="1"/>
    </xf>
    <xf numFmtId="0" fontId="74" fillId="5" borderId="0" xfId="0" applyFont="1" applyFill="1" applyProtection="1">
      <protection hidden="1"/>
    </xf>
    <xf numFmtId="0" fontId="75" fillId="28" borderId="8" xfId="0" applyFont="1" applyFill="1" applyBorder="1" applyAlignment="1" applyProtection="1">
      <alignment horizontal="center"/>
      <protection hidden="1"/>
    </xf>
    <xf numFmtId="0" fontId="74" fillId="5" borderId="9" xfId="0" applyFont="1" applyFill="1" applyBorder="1" applyProtection="1">
      <protection hidden="1"/>
    </xf>
    <xf numFmtId="0" fontId="75" fillId="27" borderId="10" xfId="0" applyFont="1" applyFill="1" applyBorder="1" applyAlignment="1" applyProtection="1">
      <alignment horizontal="center"/>
      <protection hidden="1"/>
    </xf>
    <xf numFmtId="0" fontId="74" fillId="29" borderId="0" xfId="0" applyFont="1" applyFill="1" applyProtection="1">
      <protection hidden="1"/>
    </xf>
    <xf numFmtId="44" fontId="0" fillId="5" borderId="13" xfId="1" applyFont="1" applyFill="1" applyBorder="1" applyProtection="1">
      <protection hidden="1"/>
    </xf>
    <xf numFmtId="0" fontId="0" fillId="5" borderId="0" xfId="0" applyFill="1" applyProtection="1">
      <protection hidden="1"/>
    </xf>
    <xf numFmtId="0" fontId="2" fillId="5" borderId="0" xfId="0" applyFont="1" applyFill="1" applyAlignment="1" applyProtection="1">
      <alignment horizontal="center"/>
      <protection hidden="1"/>
    </xf>
    <xf numFmtId="0" fontId="0" fillId="5" borderId="6" xfId="0" applyFill="1" applyBorder="1" applyProtection="1">
      <protection hidden="1"/>
    </xf>
    <xf numFmtId="0" fontId="0" fillId="5" borderId="7" xfId="0" applyFill="1" applyBorder="1" applyProtection="1">
      <protection hidden="1"/>
    </xf>
    <xf numFmtId="0" fontId="0" fillId="29" borderId="0" xfId="0" applyFill="1" applyProtection="1">
      <protection hidden="1"/>
    </xf>
    <xf numFmtId="10" fontId="2" fillId="5" borderId="8" xfId="0" applyNumberFormat="1" applyFont="1" applyFill="1" applyBorder="1" applyAlignment="1" applyProtection="1">
      <alignment horizontal="center"/>
      <protection hidden="1"/>
    </xf>
    <xf numFmtId="0" fontId="0" fillId="5" borderId="9" xfId="0" applyFill="1" applyBorder="1" applyProtection="1">
      <protection hidden="1"/>
    </xf>
    <xf numFmtId="0" fontId="0" fillId="5" borderId="8" xfId="0" applyFill="1" applyBorder="1" applyAlignment="1" applyProtection="1">
      <protection hidden="1"/>
    </xf>
    <xf numFmtId="0" fontId="0" fillId="5" borderId="10" xfId="0" applyFill="1" applyBorder="1" applyAlignment="1" applyProtection="1">
      <protection hidden="1"/>
    </xf>
    <xf numFmtId="10" fontId="2" fillId="5" borderId="10" xfId="0" applyNumberFormat="1" applyFont="1" applyFill="1" applyBorder="1" applyAlignment="1" applyProtection="1">
      <alignment horizontal="center"/>
      <protection hidden="1"/>
    </xf>
    <xf numFmtId="0" fontId="0" fillId="5" borderId="6" xfId="0" applyFill="1" applyBorder="1" applyAlignment="1" applyProtection="1">
      <protection hidden="1"/>
    </xf>
    <xf numFmtId="0" fontId="0" fillId="5" borderId="7" xfId="0" applyFill="1" applyBorder="1" applyAlignment="1" applyProtection="1">
      <protection hidden="1"/>
    </xf>
    <xf numFmtId="44" fontId="2" fillId="5" borderId="0" xfId="0" applyNumberFormat="1" applyFont="1" applyFill="1" applyAlignment="1" applyProtection="1">
      <alignment horizontal="center"/>
      <protection hidden="1"/>
    </xf>
    <xf numFmtId="44" fontId="0" fillId="5" borderId="0" xfId="0" applyNumberFormat="1"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13" xfId="0" applyFill="1" applyBorder="1" applyProtection="1">
      <protection hidden="1"/>
    </xf>
    <xf numFmtId="10" fontId="2" fillId="26" borderId="8" xfId="0" applyNumberFormat="1" applyFont="1" applyFill="1" applyBorder="1" applyAlignment="1" applyProtection="1">
      <alignment horizontal="center"/>
      <protection hidden="1"/>
    </xf>
    <xf numFmtId="44" fontId="0" fillId="5" borderId="0" xfId="1" applyFont="1" applyFill="1" applyProtection="1">
      <protection hidden="1"/>
    </xf>
    <xf numFmtId="171" fontId="2" fillId="5" borderId="8" xfId="0" applyNumberFormat="1" applyFont="1" applyFill="1" applyBorder="1" applyAlignment="1" applyProtection="1">
      <alignment horizontal="center"/>
      <protection hidden="1"/>
    </xf>
    <xf numFmtId="0" fontId="0" fillId="5" borderId="8" xfId="0" applyFill="1" applyBorder="1" applyAlignment="1" applyProtection="1">
      <alignment vertical="center"/>
      <protection hidden="1"/>
    </xf>
    <xf numFmtId="0" fontId="0" fillId="5" borderId="9" xfId="0" applyFill="1" applyBorder="1" applyAlignment="1" applyProtection="1">
      <alignment vertical="center"/>
      <protection hidden="1"/>
    </xf>
    <xf numFmtId="0" fontId="0" fillId="5" borderId="10" xfId="0" applyFill="1" applyBorder="1" applyAlignment="1" applyProtection="1">
      <alignment vertical="center"/>
      <protection hidden="1"/>
    </xf>
    <xf numFmtId="171" fontId="2" fillId="5" borderId="10" xfId="0" applyNumberFormat="1" applyFont="1" applyFill="1" applyBorder="1" applyAlignment="1" applyProtection="1">
      <alignment horizontal="center"/>
      <protection hidden="1"/>
    </xf>
    <xf numFmtId="171" fontId="2" fillId="5" borderId="0" xfId="0" applyNumberFormat="1" applyFont="1" applyFill="1" applyAlignment="1" applyProtection="1">
      <alignment horizontal="center"/>
      <protection hidden="1"/>
    </xf>
    <xf numFmtId="171" fontId="2" fillId="30" borderId="0" xfId="0" applyNumberFormat="1" applyFont="1" applyFill="1" applyAlignment="1" applyProtection="1">
      <alignment horizontal="center"/>
      <protection hidden="1"/>
    </xf>
    <xf numFmtId="0" fontId="0" fillId="30" borderId="0" xfId="0" applyFill="1" applyProtection="1">
      <protection hidden="1"/>
    </xf>
    <xf numFmtId="0" fontId="0" fillId="5" borderId="8" xfId="0" applyFill="1" applyBorder="1" applyProtection="1">
      <protection hidden="1"/>
    </xf>
    <xf numFmtId="0" fontId="0" fillId="5" borderId="10" xfId="0" applyFill="1" applyBorder="1" applyProtection="1">
      <protection hidden="1"/>
    </xf>
    <xf numFmtId="172" fontId="2" fillId="5" borderId="0" xfId="0" applyNumberFormat="1" applyFont="1" applyFill="1" applyAlignment="1" applyProtection="1">
      <alignment horizontal="center"/>
      <protection hidden="1"/>
    </xf>
    <xf numFmtId="0" fontId="2" fillId="5" borderId="10" xfId="0" applyFont="1" applyFill="1" applyBorder="1" applyAlignment="1" applyProtection="1">
      <alignment horizontal="center"/>
      <protection hidden="1"/>
    </xf>
    <xf numFmtId="44" fontId="2" fillId="28" borderId="27" xfId="0" applyNumberFormat="1" applyFont="1" applyFill="1" applyBorder="1" applyAlignment="1" applyProtection="1">
      <alignment horizontal="center"/>
      <protection hidden="1"/>
    </xf>
    <xf numFmtId="44" fontId="0" fillId="5" borderId="28" xfId="1" applyFont="1" applyFill="1" applyBorder="1" applyProtection="1">
      <protection hidden="1"/>
    </xf>
    <xf numFmtId="0" fontId="0" fillId="5" borderId="28" xfId="0" applyFill="1" applyBorder="1" applyProtection="1">
      <protection hidden="1"/>
    </xf>
    <xf numFmtId="0" fontId="2" fillId="5" borderId="28" xfId="0" applyFont="1" applyFill="1" applyBorder="1" applyAlignment="1" applyProtection="1">
      <alignment horizontal="center"/>
      <protection hidden="1"/>
    </xf>
    <xf numFmtId="0" fontId="0" fillId="5" borderId="27" xfId="0" applyFill="1" applyBorder="1" applyProtection="1">
      <protection hidden="1"/>
    </xf>
    <xf numFmtId="44" fontId="2" fillId="27" borderId="27" xfId="0" applyNumberFormat="1" applyFont="1" applyFill="1" applyBorder="1" applyAlignment="1" applyProtection="1">
      <alignment horizontal="center"/>
      <protection hidden="1"/>
    </xf>
    <xf numFmtId="0" fontId="2" fillId="28" borderId="0" xfId="0" applyFont="1" applyFill="1" applyAlignment="1" applyProtection="1">
      <alignment horizontal="center"/>
      <protection hidden="1"/>
    </xf>
    <xf numFmtId="0" fontId="2" fillId="27" borderId="0" xfId="0" applyFont="1" applyFill="1" applyAlignment="1" applyProtection="1">
      <alignment horizontal="center"/>
      <protection hidden="1"/>
    </xf>
    <xf numFmtId="6" fontId="75" fillId="6" borderId="29" xfId="0" applyNumberFormat="1" applyFont="1" applyFill="1" applyBorder="1" applyProtection="1">
      <protection locked="0" hidden="1"/>
    </xf>
    <xf numFmtId="44" fontId="76" fillId="25" borderId="14" xfId="1" applyFont="1" applyFill="1" applyBorder="1" applyAlignment="1" applyProtection="1">
      <alignment horizontal="center" vertical="center" wrapText="1"/>
      <protection hidden="1"/>
    </xf>
    <xf numFmtId="164" fontId="56" fillId="6" borderId="11" xfId="1" applyNumberFormat="1" applyFont="1" applyFill="1" applyBorder="1" applyAlignment="1" applyProtection="1">
      <protection locked="0" hidden="1"/>
    </xf>
    <xf numFmtId="164" fontId="56" fillId="6" borderId="12" xfId="1" applyNumberFormat="1" applyFont="1" applyFill="1" applyBorder="1" applyProtection="1">
      <protection locked="0" hidden="1"/>
    </xf>
    <xf numFmtId="9" fontId="56" fillId="6" borderId="13" xfId="0" applyNumberFormat="1" applyFont="1" applyFill="1" applyBorder="1" applyProtection="1">
      <protection locked="0" hidden="1"/>
    </xf>
    <xf numFmtId="164" fontId="56" fillId="6" borderId="11" xfId="1" applyNumberFormat="1" applyFont="1" applyFill="1" applyBorder="1" applyProtection="1">
      <protection locked="0" hidden="1"/>
    </xf>
    <xf numFmtId="164" fontId="56" fillId="6" borderId="13" xfId="1" applyNumberFormat="1" applyFont="1" applyFill="1" applyBorder="1" applyProtection="1">
      <protection locked="0" hidden="1"/>
    </xf>
    <xf numFmtId="9" fontId="56" fillId="6" borderId="13" xfId="5" applyFont="1" applyFill="1" applyBorder="1" applyAlignment="1" applyProtection="1">
      <protection locked="0" hidden="1"/>
    </xf>
    <xf numFmtId="164" fontId="56" fillId="6" borderId="13" xfId="1" applyNumberFormat="1" applyFont="1" applyFill="1" applyBorder="1" applyAlignment="1" applyProtection="1">
      <protection locked="0" hidden="1"/>
    </xf>
    <xf numFmtId="0" fontId="56" fillId="6" borderId="13" xfId="4" applyFont="1" applyFill="1" applyBorder="1" applyAlignment="1" applyProtection="1">
      <protection locked="0" hidden="1"/>
    </xf>
    <xf numFmtId="6" fontId="56" fillId="6" borderId="13" xfId="4" applyNumberFormat="1" applyFont="1" applyFill="1" applyBorder="1" applyAlignment="1" applyProtection="1">
      <protection locked="0" hidden="1"/>
    </xf>
    <xf numFmtId="0" fontId="12" fillId="6" borderId="13" xfId="4" applyFont="1" applyFill="1" applyBorder="1" applyAlignment="1" applyProtection="1">
      <alignment horizontal="center"/>
      <protection locked="0" hidden="1"/>
    </xf>
    <xf numFmtId="9" fontId="12" fillId="6" borderId="13" xfId="4" applyNumberFormat="1" applyFont="1" applyFill="1" applyBorder="1" applyAlignment="1" applyProtection="1">
      <alignment horizontal="center"/>
      <protection locked="0" hidden="1"/>
    </xf>
    <xf numFmtId="0" fontId="77" fillId="5" borderId="0" xfId="0" applyFont="1" applyFill="1" applyAlignment="1" applyProtection="1">
      <alignment vertical="center"/>
      <protection hidden="1"/>
    </xf>
    <xf numFmtId="0" fontId="13" fillId="5" borderId="3" xfId="4" applyFont="1" applyFill="1" applyBorder="1" applyAlignment="1" applyProtection="1">
      <protection hidden="1"/>
    </xf>
    <xf numFmtId="0" fontId="13" fillId="5" borderId="31" xfId="4" applyFont="1" applyFill="1" applyBorder="1" applyAlignment="1" applyProtection="1">
      <protection hidden="1"/>
    </xf>
    <xf numFmtId="0" fontId="0" fillId="31" borderId="28" xfId="0" applyFont="1" applyFill="1" applyBorder="1" applyProtection="1">
      <protection hidden="1"/>
    </xf>
    <xf numFmtId="44" fontId="0" fillId="31" borderId="28" xfId="0" applyNumberFormat="1" applyFont="1" applyFill="1" applyBorder="1" applyProtection="1">
      <protection hidden="1"/>
    </xf>
    <xf numFmtId="0" fontId="0" fillId="5" borderId="28" xfId="0" applyFont="1" applyFill="1" applyBorder="1" applyProtection="1">
      <protection hidden="1"/>
    </xf>
    <xf numFmtId="0" fontId="9" fillId="31" borderId="28" xfId="0" applyFont="1" applyFill="1" applyBorder="1" applyProtection="1">
      <protection hidden="1"/>
    </xf>
    <xf numFmtId="44" fontId="2" fillId="6" borderId="27" xfId="0" applyNumberFormat="1" applyFont="1" applyFill="1" applyBorder="1" applyAlignment="1" applyProtection="1">
      <alignment horizontal="center"/>
      <protection locked="0" hidden="1"/>
    </xf>
    <xf numFmtId="44" fontId="78" fillId="5" borderId="27" xfId="0" applyNumberFormat="1" applyFont="1" applyFill="1" applyBorder="1" applyAlignment="1" applyProtection="1">
      <protection hidden="1"/>
    </xf>
    <xf numFmtId="44" fontId="78" fillId="5" borderId="4" xfId="0" applyNumberFormat="1" applyFont="1" applyFill="1" applyBorder="1" applyAlignment="1" applyProtection="1">
      <protection hidden="1"/>
    </xf>
    <xf numFmtId="44" fontId="2" fillId="5" borderId="0" xfId="0" applyNumberFormat="1" applyFont="1" applyFill="1" applyBorder="1" applyAlignment="1" applyProtection="1">
      <alignment horizontal="center"/>
      <protection hidden="1"/>
    </xf>
    <xf numFmtId="0" fontId="2" fillId="5" borderId="0" xfId="0" applyFont="1" applyFill="1" applyBorder="1" applyAlignment="1" applyProtection="1">
      <alignment horizontal="center"/>
      <protection hidden="1"/>
    </xf>
    <xf numFmtId="172" fontId="2" fillId="5" borderId="0" xfId="0" applyNumberFormat="1" applyFont="1" applyFill="1" applyBorder="1" applyAlignment="1" applyProtection="1">
      <alignment horizontal="center"/>
      <protection hidden="1"/>
    </xf>
    <xf numFmtId="44" fontId="76" fillId="25" borderId="14" xfId="1" applyFont="1" applyFill="1" applyBorder="1" applyAlignment="1" applyProtection="1">
      <alignment horizontal="center" wrapText="1"/>
      <protection hidden="1"/>
    </xf>
    <xf numFmtId="10" fontId="2" fillId="6" borderId="8" xfId="0" applyNumberFormat="1" applyFont="1" applyFill="1" applyBorder="1" applyAlignment="1" applyProtection="1">
      <alignment horizontal="center"/>
      <protection locked="0" hidden="1"/>
    </xf>
    <xf numFmtId="10" fontId="2" fillId="6" borderId="8" xfId="0" applyNumberFormat="1" applyFont="1" applyFill="1" applyBorder="1" applyAlignment="1" applyProtection="1">
      <alignment horizontal="center"/>
      <protection hidden="1"/>
    </xf>
    <xf numFmtId="171" fontId="2" fillId="6" borderId="8" xfId="0" applyNumberFormat="1" applyFont="1" applyFill="1" applyBorder="1" applyAlignment="1" applyProtection="1">
      <alignment horizontal="center"/>
      <protection hidden="1"/>
    </xf>
    <xf numFmtId="10" fontId="2" fillId="6" borderId="10" xfId="0" applyNumberFormat="1" applyFont="1" applyFill="1" applyBorder="1" applyAlignment="1" applyProtection="1">
      <alignment horizontal="center"/>
      <protection hidden="1"/>
    </xf>
    <xf numFmtId="171" fontId="2" fillId="6" borderId="10" xfId="0" applyNumberFormat="1" applyFont="1" applyFill="1" applyBorder="1" applyAlignment="1" applyProtection="1">
      <alignment horizontal="center"/>
      <protection hidden="1"/>
    </xf>
    <xf numFmtId="171" fontId="56" fillId="6" borderId="0" xfId="0" applyNumberFormat="1" applyFont="1" applyFill="1" applyAlignment="1" applyProtection="1">
      <alignment horizontal="center"/>
      <protection locked="0" hidden="1"/>
    </xf>
    <xf numFmtId="0" fontId="80" fillId="5" borderId="0" xfId="0" applyFont="1" applyFill="1" applyProtection="1">
      <protection hidden="1"/>
    </xf>
    <xf numFmtId="44" fontId="23" fillId="5" borderId="12" xfId="1" applyFont="1" applyFill="1" applyBorder="1" applyAlignment="1" applyProtection="1">
      <alignment wrapText="1"/>
      <protection hidden="1"/>
    </xf>
    <xf numFmtId="44" fontId="23" fillId="5" borderId="11" xfId="1" applyFont="1" applyFill="1" applyBorder="1" applyAlignment="1" applyProtection="1">
      <alignment wrapText="1"/>
      <protection hidden="1"/>
    </xf>
    <xf numFmtId="44" fontId="74" fillId="6" borderId="12" xfId="1" applyFont="1" applyFill="1" applyBorder="1" applyAlignment="1" applyProtection="1">
      <alignment vertical="center"/>
      <protection locked="0" hidden="1"/>
    </xf>
    <xf numFmtId="44" fontId="74" fillId="6" borderId="11" xfId="1" applyFont="1" applyFill="1" applyBorder="1" applyAlignment="1" applyProtection="1">
      <alignment vertical="center"/>
      <protection locked="0" hidden="1"/>
    </xf>
    <xf numFmtId="10" fontId="0" fillId="5" borderId="0" xfId="0" applyNumberFormat="1" applyFill="1" applyBorder="1" applyAlignment="1" applyProtection="1">
      <alignment horizontal="center"/>
      <protection hidden="1"/>
    </xf>
    <xf numFmtId="44" fontId="2" fillId="32" borderId="0" xfId="1" applyFont="1" applyFill="1" applyProtection="1">
      <protection hidden="1"/>
    </xf>
    <xf numFmtId="0" fontId="63" fillId="4" borderId="0" xfId="80" applyFont="1" applyFill="1" applyAlignment="1" applyProtection="1">
      <alignment horizontal="center" vertical="center" wrapText="1"/>
      <protection hidden="1"/>
    </xf>
    <xf numFmtId="0" fontId="8" fillId="4" borderId="19" xfId="80" applyFont="1" applyFill="1" applyBorder="1" applyAlignment="1" applyProtection="1">
      <alignment horizontal="center"/>
      <protection hidden="1"/>
    </xf>
    <xf numFmtId="0" fontId="8" fillId="4" borderId="20" xfId="80" applyFont="1" applyFill="1" applyBorder="1" applyAlignment="1" applyProtection="1">
      <alignment horizontal="center"/>
      <protection hidden="1"/>
    </xf>
    <xf numFmtId="0" fontId="8" fillId="4" borderId="21" xfId="80" applyFont="1" applyFill="1" applyBorder="1" applyAlignment="1" applyProtection="1">
      <alignment horizontal="center"/>
      <protection hidden="1"/>
    </xf>
    <xf numFmtId="0" fontId="8" fillId="4" borderId="22" xfId="80" applyFont="1" applyFill="1" applyBorder="1" applyAlignment="1" applyProtection="1">
      <alignment horizontal="center"/>
      <protection hidden="1"/>
    </xf>
    <xf numFmtId="0" fontId="8" fillId="4" borderId="0" xfId="80" applyFont="1" applyFill="1" applyBorder="1" applyAlignment="1" applyProtection="1">
      <alignment horizontal="center"/>
      <protection hidden="1"/>
    </xf>
    <xf numFmtId="0" fontId="8" fillId="4" borderId="23" xfId="80" applyFont="1" applyFill="1" applyBorder="1" applyAlignment="1" applyProtection="1">
      <alignment horizontal="center"/>
      <protection hidden="1"/>
    </xf>
    <xf numFmtId="0" fontId="8" fillId="4" borderId="24" xfId="80" applyFont="1" applyFill="1" applyBorder="1" applyAlignment="1" applyProtection="1">
      <alignment horizontal="center"/>
      <protection hidden="1"/>
    </xf>
    <xf numFmtId="0" fontId="8" fillId="4" borderId="25" xfId="80" applyFont="1" applyFill="1" applyBorder="1" applyAlignment="1" applyProtection="1">
      <alignment horizontal="center"/>
      <protection hidden="1"/>
    </xf>
    <xf numFmtId="0" fontId="8" fillId="4" borderId="26" xfId="80" applyFont="1" applyFill="1" applyBorder="1" applyAlignment="1" applyProtection="1">
      <alignment horizontal="center"/>
      <protection hidden="1"/>
    </xf>
    <xf numFmtId="0" fontId="59" fillId="4" borderId="0" xfId="80" applyFont="1" applyFill="1" applyAlignment="1" applyProtection="1">
      <alignment horizontal="center"/>
      <protection hidden="1"/>
    </xf>
    <xf numFmtId="0" fontId="55" fillId="4" borderId="0" xfId="80" applyFont="1" applyFill="1" applyAlignment="1" applyProtection="1">
      <alignment horizontal="center"/>
      <protection hidden="1"/>
    </xf>
    <xf numFmtId="0" fontId="60" fillId="4" borderId="0" xfId="80" applyFont="1" applyFill="1" applyAlignment="1" applyProtection="1">
      <alignment horizontal="center"/>
      <protection hidden="1"/>
    </xf>
    <xf numFmtId="0" fontId="62" fillId="4" borderId="0" xfId="81" applyFont="1" applyFill="1" applyAlignment="1" applyProtection="1">
      <alignment horizontal="center" vertical="center"/>
      <protection hidden="1"/>
    </xf>
    <xf numFmtId="165" fontId="10" fillId="4" borderId="9" xfId="4" applyNumberFormat="1" applyFont="1" applyFill="1" applyBorder="1" applyAlignment="1" applyProtection="1">
      <alignment horizontal="center" vertical="center"/>
      <protection hidden="1"/>
    </xf>
    <xf numFmtId="0" fontId="71" fillId="4" borderId="0" xfId="3" applyFont="1" applyFill="1" applyBorder="1" applyAlignment="1" applyProtection="1">
      <alignment horizontal="left" vertical="center"/>
      <protection hidden="1"/>
    </xf>
    <xf numFmtId="0" fontId="71" fillId="4" borderId="2" xfId="3" applyFont="1" applyFill="1" applyBorder="1" applyAlignment="1" applyProtection="1">
      <alignment horizontal="left" vertical="center"/>
      <protection hidden="1"/>
    </xf>
    <xf numFmtId="0" fontId="7" fillId="5" borderId="3" xfId="4" applyFont="1" applyFill="1" applyBorder="1" applyAlignment="1" applyProtection="1">
      <alignment horizontal="center" vertical="center"/>
      <protection hidden="1"/>
    </xf>
    <xf numFmtId="0" fontId="7" fillId="5" borderId="4" xfId="4" applyFont="1" applyFill="1" applyBorder="1" applyAlignment="1" applyProtection="1">
      <alignment horizontal="center" vertical="center"/>
      <protection hidden="1"/>
    </xf>
    <xf numFmtId="0" fontId="7" fillId="5" borderId="6" xfId="4" applyFont="1" applyFill="1" applyBorder="1" applyAlignment="1" applyProtection="1">
      <alignment horizontal="center" vertical="center"/>
      <protection hidden="1"/>
    </xf>
    <xf numFmtId="0" fontId="7" fillId="5" borderId="0" xfId="4" applyFont="1" applyFill="1" applyBorder="1" applyAlignment="1" applyProtection="1">
      <alignment horizontal="center" vertical="center"/>
      <protection hidden="1"/>
    </xf>
    <xf numFmtId="164" fontId="8" fillId="5" borderId="3" xfId="1" applyNumberFormat="1" applyFont="1" applyFill="1" applyBorder="1" applyAlignment="1" applyProtection="1">
      <alignment horizontal="center" vertical="center"/>
      <protection hidden="1"/>
    </xf>
    <xf numFmtId="164" fontId="8" fillId="5" borderId="6" xfId="1" applyNumberFormat="1" applyFont="1" applyFill="1" applyBorder="1" applyAlignment="1" applyProtection="1">
      <alignment horizontal="center" vertical="center"/>
      <protection hidden="1"/>
    </xf>
    <xf numFmtId="0" fontId="73" fillId="6" borderId="5" xfId="4" applyFont="1" applyFill="1" applyBorder="1" applyAlignment="1" applyProtection="1">
      <alignment horizontal="center" vertical="center"/>
      <protection locked="0" hidden="1"/>
    </xf>
    <xf numFmtId="0" fontId="73" fillId="6" borderId="7" xfId="4" applyFont="1" applyFill="1" applyBorder="1" applyAlignment="1" applyProtection="1">
      <alignment horizontal="center" vertical="center"/>
      <protection locked="0" hidden="1"/>
    </xf>
    <xf numFmtId="0" fontId="9" fillId="5" borderId="3" xfId="4" applyFont="1" applyFill="1" applyBorder="1" applyAlignment="1" applyProtection="1">
      <alignment horizontal="center" vertical="center"/>
      <protection hidden="1"/>
    </xf>
    <xf numFmtId="0" fontId="9" fillId="5" borderId="4" xfId="4" applyFont="1" applyFill="1" applyBorder="1" applyAlignment="1" applyProtection="1">
      <alignment horizontal="center" vertical="center"/>
      <protection hidden="1"/>
    </xf>
    <xf numFmtId="0" fontId="9" fillId="5" borderId="6" xfId="4" applyFont="1" applyFill="1" applyBorder="1" applyAlignment="1" applyProtection="1">
      <alignment horizontal="center" vertical="center"/>
      <protection hidden="1"/>
    </xf>
    <xf numFmtId="0" fontId="9" fillId="5" borderId="0" xfId="4" applyFont="1" applyFill="1" applyBorder="1" applyAlignment="1" applyProtection="1">
      <alignment horizontal="center" vertical="center"/>
      <protection hidden="1"/>
    </xf>
    <xf numFmtId="0" fontId="2" fillId="5" borderId="6" xfId="4" applyFont="1" applyFill="1" applyBorder="1" applyAlignment="1" applyProtection="1">
      <alignment horizontal="center"/>
      <protection hidden="1"/>
    </xf>
    <xf numFmtId="0" fontId="2" fillId="5" borderId="0" xfId="4" applyFont="1" applyFill="1" applyBorder="1" applyAlignment="1" applyProtection="1">
      <alignment horizontal="center"/>
      <protection hidden="1"/>
    </xf>
    <xf numFmtId="0" fontId="2" fillId="5" borderId="7" xfId="4" applyFont="1" applyFill="1" applyBorder="1" applyAlignment="1" applyProtection="1">
      <alignment horizontal="center"/>
      <protection hidden="1"/>
    </xf>
    <xf numFmtId="9" fontId="56" fillId="6" borderId="12" xfId="5" applyFont="1" applyFill="1" applyBorder="1" applyAlignment="1" applyProtection="1">
      <alignment horizontal="center" vertical="center"/>
      <protection locked="0" hidden="1"/>
    </xf>
    <xf numFmtId="9" fontId="56" fillId="6" borderId="30" xfId="5" applyFont="1" applyFill="1" applyBorder="1" applyAlignment="1" applyProtection="1">
      <alignment horizontal="center" vertical="center"/>
      <protection locked="0" hidden="1"/>
    </xf>
    <xf numFmtId="164" fontId="13" fillId="5" borderId="12" xfId="1" applyNumberFormat="1" applyFont="1" applyFill="1" applyBorder="1" applyAlignment="1" applyProtection="1">
      <alignment horizontal="center" vertical="center"/>
      <protection hidden="1"/>
    </xf>
    <xf numFmtId="164" fontId="13" fillId="5" borderId="13" xfId="1" applyNumberFormat="1" applyFont="1" applyFill="1" applyBorder="1" applyAlignment="1" applyProtection="1">
      <alignment horizontal="center" vertical="center"/>
      <protection hidden="1"/>
    </xf>
    <xf numFmtId="0" fontId="68" fillId="6" borderId="0" xfId="0" applyFont="1" applyFill="1" applyAlignment="1" applyProtection="1">
      <alignment horizontal="center" vertical="center" wrapText="1"/>
      <protection hidden="1"/>
    </xf>
    <xf numFmtId="0" fontId="72" fillId="6" borderId="0" xfId="0" applyFont="1" applyFill="1" applyAlignment="1" applyProtection="1">
      <alignment horizontal="center" vertical="center" wrapText="1"/>
      <protection hidden="1"/>
    </xf>
    <xf numFmtId="0" fontId="0" fillId="4" borderId="9" xfId="0" applyFont="1" applyFill="1" applyBorder="1" applyAlignment="1" applyProtection="1">
      <alignment horizontal="center"/>
      <protection hidden="1"/>
    </xf>
    <xf numFmtId="0" fontId="17" fillId="5" borderId="6" xfId="4" applyFont="1" applyFill="1" applyBorder="1" applyAlignment="1" applyProtection="1">
      <alignment horizontal="center"/>
      <protection hidden="1"/>
    </xf>
    <xf numFmtId="0" fontId="17" fillId="5" borderId="0" xfId="4" applyFont="1" applyFill="1" applyBorder="1" applyAlignment="1" applyProtection="1">
      <alignment horizontal="center"/>
      <protection hidden="1"/>
    </xf>
    <xf numFmtId="0" fontId="17" fillId="5" borderId="7" xfId="4" applyFont="1" applyFill="1" applyBorder="1" applyAlignment="1" applyProtection="1">
      <alignment horizontal="center"/>
      <protection hidden="1"/>
    </xf>
    <xf numFmtId="164" fontId="1" fillId="5" borderId="13" xfId="1" applyNumberFormat="1" applyFont="1" applyFill="1" applyBorder="1" applyAlignment="1" applyProtection="1">
      <alignment horizontal="center" vertical="center"/>
      <protection hidden="1"/>
    </xf>
    <xf numFmtId="9" fontId="56" fillId="6" borderId="13" xfId="0" applyNumberFormat="1" applyFont="1" applyFill="1" applyBorder="1" applyAlignment="1" applyProtection="1">
      <alignment horizontal="right" vertical="center"/>
      <protection locked="0" hidden="1"/>
    </xf>
    <xf numFmtId="0" fontId="0" fillId="5" borderId="6" xfId="0" applyFont="1" applyFill="1" applyBorder="1" applyAlignment="1" applyProtection="1">
      <alignment horizontal="center" vertical="center" wrapText="1"/>
      <protection hidden="1"/>
    </xf>
    <xf numFmtId="0" fontId="0" fillId="5" borderId="0" xfId="0" applyFont="1" applyFill="1" applyBorder="1" applyAlignment="1" applyProtection="1">
      <alignment horizontal="center" vertical="center" wrapText="1"/>
      <protection hidden="1"/>
    </xf>
    <xf numFmtId="165" fontId="11" fillId="4" borderId="9" xfId="4" applyNumberFormat="1" applyFont="1" applyFill="1" applyBorder="1" applyAlignment="1" applyProtection="1">
      <alignment horizontal="center"/>
      <protection hidden="1"/>
    </xf>
    <xf numFmtId="0" fontId="13" fillId="4" borderId="9" xfId="4" applyFont="1" applyFill="1" applyBorder="1" applyAlignment="1" applyProtection="1">
      <alignment horizontal="center"/>
      <protection hidden="1"/>
    </xf>
    <xf numFmtId="0" fontId="1" fillId="5" borderId="13" xfId="4" applyFont="1" applyFill="1" applyBorder="1" applyAlignment="1" applyProtection="1">
      <alignment horizontal="center"/>
      <protection hidden="1"/>
    </xf>
    <xf numFmtId="0" fontId="1" fillId="5" borderId="11" xfId="4" applyFont="1" applyFill="1" applyBorder="1" applyAlignment="1" applyProtection="1">
      <alignment horizontal="center"/>
      <protection hidden="1"/>
    </xf>
    <xf numFmtId="0" fontId="18" fillId="4" borderId="0" xfId="0" applyFont="1" applyFill="1" applyAlignment="1" applyProtection="1">
      <alignment horizontal="center" vertical="center" wrapText="1"/>
      <protection hidden="1"/>
    </xf>
    <xf numFmtId="0" fontId="0" fillId="4" borderId="9" xfId="0" applyFont="1" applyFill="1" applyBorder="1" applyAlignment="1" applyProtection="1">
      <alignment horizontal="center" vertical="center"/>
      <protection hidden="1"/>
    </xf>
    <xf numFmtId="0" fontId="49" fillId="5" borderId="3" xfId="4" applyFont="1" applyFill="1" applyBorder="1" applyAlignment="1" applyProtection="1">
      <alignment horizontal="center" vertical="center"/>
      <protection hidden="1"/>
    </xf>
    <xf numFmtId="0" fontId="49" fillId="5" borderId="4" xfId="4" applyFont="1" applyFill="1" applyBorder="1" applyAlignment="1" applyProtection="1">
      <alignment horizontal="center" vertical="center"/>
      <protection hidden="1"/>
    </xf>
    <xf numFmtId="0" fontId="49" fillId="5" borderId="6" xfId="4" applyFont="1" applyFill="1" applyBorder="1" applyAlignment="1" applyProtection="1">
      <alignment horizontal="center" vertical="center"/>
      <protection hidden="1"/>
    </xf>
    <xf numFmtId="0" fontId="49" fillId="5" borderId="0" xfId="4"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11" fillId="5" borderId="11" xfId="0" applyFont="1" applyFill="1" applyBorder="1" applyAlignment="1" applyProtection="1">
      <alignment horizontal="center" vertical="center"/>
      <protection hidden="1"/>
    </xf>
    <xf numFmtId="164" fontId="0" fillId="5" borderId="8" xfId="0" applyNumberFormat="1" applyFont="1" applyFill="1" applyBorder="1" applyAlignment="1" applyProtection="1">
      <alignment horizontal="center"/>
      <protection hidden="1"/>
    </xf>
    <xf numFmtId="0" fontId="0" fillId="5" borderId="10" xfId="0" applyFont="1" applyFill="1" applyBorder="1" applyAlignment="1" applyProtection="1">
      <alignment horizontal="center"/>
      <protection hidden="1"/>
    </xf>
    <xf numFmtId="0" fontId="15" fillId="5" borderId="0" xfId="0" applyFont="1" applyFill="1" applyAlignment="1" applyProtection="1">
      <alignment horizontal="center" vertical="center" wrapText="1"/>
      <protection hidden="1"/>
    </xf>
    <xf numFmtId="164" fontId="1" fillId="5" borderId="8" xfId="1" applyNumberFormat="1" applyFont="1" applyFill="1" applyBorder="1" applyAlignment="1" applyProtection="1">
      <alignment horizontal="center"/>
      <protection hidden="1"/>
    </xf>
    <xf numFmtId="164" fontId="1" fillId="5" borderId="10" xfId="1" applyNumberFormat="1" applyFont="1" applyFill="1" applyBorder="1" applyAlignment="1" applyProtection="1">
      <alignment horizontal="center"/>
      <protection hidden="1"/>
    </xf>
    <xf numFmtId="164" fontId="2" fillId="5" borderId="8" xfId="1" applyNumberFormat="1" applyFont="1" applyFill="1" applyBorder="1" applyAlignment="1" applyProtection="1">
      <alignment horizontal="center"/>
      <protection hidden="1"/>
    </xf>
    <xf numFmtId="164" fontId="2" fillId="5" borderId="10" xfId="1" applyNumberFormat="1" applyFont="1" applyFill="1" applyBorder="1" applyAlignment="1" applyProtection="1">
      <alignment horizontal="center"/>
      <protection hidden="1"/>
    </xf>
    <xf numFmtId="0" fontId="16" fillId="5" borderId="0" xfId="0" applyFont="1" applyFill="1" applyAlignment="1" applyProtection="1">
      <alignment horizontal="center" vertical="center" wrapText="1"/>
      <protection hidden="1"/>
    </xf>
    <xf numFmtId="0" fontId="55" fillId="4" borderId="0" xfId="0" applyFont="1" applyFill="1" applyAlignment="1" applyProtection="1">
      <alignment horizontal="center" vertical="center" wrapText="1"/>
      <protection hidden="1"/>
    </xf>
    <xf numFmtId="0" fontId="70" fillId="4" borderId="0" xfId="0" applyFont="1" applyFill="1" applyAlignment="1" applyProtection="1">
      <alignment horizontal="center" vertical="center" wrapText="1"/>
      <protection hidden="1"/>
    </xf>
    <xf numFmtId="9" fontId="12" fillId="6" borderId="8" xfId="2" applyFont="1" applyFill="1" applyBorder="1" applyAlignment="1" applyProtection="1">
      <alignment horizontal="center"/>
      <protection locked="0" hidden="1"/>
    </xf>
    <xf numFmtId="9" fontId="12" fillId="6" borderId="10" xfId="2" applyFont="1" applyFill="1" applyBorder="1" applyAlignment="1" applyProtection="1">
      <alignment horizontal="center"/>
      <protection locked="0" hidden="1"/>
    </xf>
    <xf numFmtId="9" fontId="11" fillId="5" borderId="8" xfId="2" applyFont="1" applyFill="1" applyBorder="1" applyAlignment="1" applyProtection="1">
      <alignment horizontal="center"/>
      <protection hidden="1"/>
    </xf>
    <xf numFmtId="9" fontId="11" fillId="5" borderId="10" xfId="2" applyFont="1" applyFill="1" applyBorder="1" applyAlignment="1" applyProtection="1">
      <alignment horizontal="center"/>
      <protection hidden="1"/>
    </xf>
    <xf numFmtId="44" fontId="11" fillId="5" borderId="8" xfId="1" applyFont="1" applyFill="1" applyBorder="1" applyAlignment="1" applyProtection="1">
      <alignment horizontal="center"/>
      <protection hidden="1"/>
    </xf>
    <xf numFmtId="44" fontId="11" fillId="5" borderId="10" xfId="1" applyFont="1" applyFill="1" applyBorder="1" applyAlignment="1" applyProtection="1">
      <alignment horizontal="center"/>
      <protection hidden="1"/>
    </xf>
    <xf numFmtId="164" fontId="11" fillId="5" borderId="8" xfId="1" applyNumberFormat="1" applyFont="1" applyFill="1" applyBorder="1" applyAlignment="1" applyProtection="1">
      <alignment horizontal="center"/>
      <protection hidden="1"/>
    </xf>
    <xf numFmtId="164" fontId="11" fillId="5" borderId="10" xfId="1" applyNumberFormat="1" applyFont="1" applyFill="1" applyBorder="1" applyAlignment="1" applyProtection="1">
      <alignment horizontal="center"/>
      <protection hidden="1"/>
    </xf>
    <xf numFmtId="164" fontId="1" fillId="5" borderId="17" xfId="1" applyNumberFormat="1" applyFont="1" applyFill="1" applyBorder="1" applyAlignment="1" applyProtection="1">
      <alignment horizontal="center"/>
      <protection hidden="1"/>
    </xf>
    <xf numFmtId="164" fontId="1" fillId="5" borderId="18" xfId="1" applyNumberFormat="1" applyFont="1" applyFill="1" applyBorder="1" applyAlignment="1" applyProtection="1">
      <alignment horizontal="center"/>
      <protection hidden="1"/>
    </xf>
    <xf numFmtId="0" fontId="15" fillId="5" borderId="0" xfId="0" applyFont="1" applyFill="1" applyBorder="1" applyAlignment="1" applyProtection="1">
      <alignment horizontal="left" vertical="center" wrapText="1"/>
      <protection hidden="1"/>
    </xf>
    <xf numFmtId="0" fontId="0" fillId="5" borderId="6" xfId="0"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10" fontId="0" fillId="5" borderId="9" xfId="0" applyNumberFormat="1"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10" fontId="2" fillId="30" borderId="0" xfId="0" applyNumberFormat="1" applyFont="1" applyFill="1" applyBorder="1" applyAlignment="1" applyProtection="1">
      <alignment horizontal="center"/>
      <protection hidden="1"/>
    </xf>
    <xf numFmtId="0" fontId="10" fillId="6" borderId="0" xfId="0" applyFont="1" applyFill="1" applyAlignment="1" applyProtection="1">
      <alignment horizontal="center" vertical="center" wrapText="1"/>
      <protection hidden="1"/>
    </xf>
    <xf numFmtId="44" fontId="3" fillId="5" borderId="4" xfId="1" applyFont="1" applyFill="1" applyBorder="1" applyAlignment="1" applyProtection="1">
      <alignment horizontal="center"/>
      <protection hidden="1"/>
    </xf>
    <xf numFmtId="44" fontId="79" fillId="5" borderId="4" xfId="1" applyFont="1" applyFill="1" applyBorder="1" applyAlignment="1" applyProtection="1">
      <alignment horizontal="center"/>
      <protection hidden="1"/>
    </xf>
    <xf numFmtId="44" fontId="79" fillId="5" borderId="2" xfId="1" applyFont="1" applyFill="1" applyBorder="1" applyAlignment="1" applyProtection="1">
      <alignment horizontal="center"/>
      <protection hidden="1"/>
    </xf>
    <xf numFmtId="0" fontId="78" fillId="5" borderId="0" xfId="0" applyFont="1"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7" xfId="0" applyFill="1" applyBorder="1" applyAlignment="1" applyProtection="1">
      <alignment horizontal="center"/>
      <protection hidden="1"/>
    </xf>
    <xf numFmtId="170" fontId="2" fillId="5" borderId="9" xfId="0" applyNumberFormat="1" applyFont="1" applyFill="1" applyBorder="1" applyAlignment="1" applyProtection="1">
      <alignment horizontal="center"/>
      <protection hidden="1"/>
    </xf>
    <xf numFmtId="44" fontId="3" fillId="5" borderId="4" xfId="0" applyNumberFormat="1" applyFont="1" applyFill="1" applyBorder="1" applyAlignment="1" applyProtection="1">
      <alignment horizontal="center"/>
      <protection hidden="1"/>
    </xf>
    <xf numFmtId="0" fontId="3" fillId="5" borderId="4" xfId="0" applyFont="1" applyFill="1" applyBorder="1" applyAlignment="1" applyProtection="1">
      <alignment horizontal="center"/>
      <protection hidden="1"/>
    </xf>
    <xf numFmtId="10" fontId="56" fillId="6" borderId="0" xfId="0" applyNumberFormat="1" applyFont="1" applyFill="1" applyBorder="1" applyAlignment="1" applyProtection="1">
      <alignment horizontal="center"/>
      <protection hidden="1"/>
    </xf>
    <xf numFmtId="10" fontId="2" fillId="5" borderId="9" xfId="0" applyNumberFormat="1" applyFont="1" applyFill="1" applyBorder="1" applyAlignment="1" applyProtection="1">
      <alignment horizontal="center"/>
      <protection hidden="1"/>
    </xf>
    <xf numFmtId="0" fontId="75" fillId="5" borderId="8" xfId="0" applyFont="1" applyFill="1" applyBorder="1" applyAlignment="1" applyProtection="1">
      <alignment horizontal="center"/>
      <protection hidden="1"/>
    </xf>
    <xf numFmtId="0" fontId="75" fillId="5" borderId="9" xfId="0" applyFont="1" applyFill="1" applyBorder="1" applyAlignment="1" applyProtection="1">
      <alignment horizontal="center"/>
      <protection hidden="1"/>
    </xf>
    <xf numFmtId="0" fontId="75" fillId="5" borderId="10" xfId="0" applyFont="1" applyFill="1" applyBorder="1" applyAlignment="1" applyProtection="1">
      <alignment horizontal="center"/>
      <protection hidden="1"/>
    </xf>
    <xf numFmtId="10" fontId="0" fillId="6" borderId="9" xfId="0" applyNumberFormat="1" applyFill="1" applyBorder="1" applyAlignment="1" applyProtection="1">
      <alignment horizontal="center" vertical="center"/>
      <protection hidden="1"/>
    </xf>
    <xf numFmtId="0" fontId="0" fillId="6" borderId="9" xfId="0" applyFill="1" applyBorder="1" applyAlignment="1" applyProtection="1">
      <alignment horizontal="center" vertical="center"/>
      <protection hidden="1"/>
    </xf>
    <xf numFmtId="44" fontId="74" fillId="6" borderId="12" xfId="1" applyFont="1" applyFill="1" applyBorder="1" applyAlignment="1" applyProtection="1">
      <alignment horizontal="center" vertical="center"/>
      <protection locked="0" hidden="1"/>
    </xf>
    <xf numFmtId="44" fontId="74" fillId="6" borderId="11" xfId="1" applyFont="1" applyFill="1" applyBorder="1" applyAlignment="1" applyProtection="1">
      <alignment horizontal="center" vertical="center"/>
      <protection locked="0" hidden="1"/>
    </xf>
    <xf numFmtId="44" fontId="23" fillId="32" borderId="12" xfId="1" applyFont="1" applyFill="1" applyBorder="1" applyAlignment="1" applyProtection="1">
      <alignment horizontal="center" wrapText="1"/>
      <protection hidden="1"/>
    </xf>
    <xf numFmtId="44" fontId="23" fillId="32" borderId="11" xfId="1" applyFont="1" applyFill="1" applyBorder="1" applyAlignment="1" applyProtection="1">
      <alignment horizontal="center" wrapText="1"/>
      <protection hidden="1"/>
    </xf>
    <xf numFmtId="170" fontId="2" fillId="6" borderId="9" xfId="0" applyNumberFormat="1" applyFont="1" applyFill="1" applyBorder="1" applyAlignment="1" applyProtection="1">
      <alignment horizontal="center"/>
      <protection hidden="1"/>
    </xf>
  </cellXfs>
  <cellStyles count="84">
    <cellStyle name="1Tabellentext" xfId="6"/>
    <cellStyle name="2Tabellentext fett" xfId="7"/>
    <cellStyle name="3Tabellentext Zeilenfall" xfId="8"/>
    <cellStyle name="4Tabellentext fett Zeilenfall" xfId="9"/>
    <cellStyle name="Akzent1 - 20%" xfId="10"/>
    <cellStyle name="Akzent1 - 40%" xfId="11"/>
    <cellStyle name="Akzent1 - 60%" xfId="12"/>
    <cellStyle name="Akzent2 - 20%" xfId="13"/>
    <cellStyle name="Akzent2 - 40%" xfId="14"/>
    <cellStyle name="Akzent2 - 60%" xfId="15"/>
    <cellStyle name="Akzent3 - 20%" xfId="16"/>
    <cellStyle name="Akzent3 - 40%" xfId="17"/>
    <cellStyle name="Akzent3 - 60%" xfId="18"/>
    <cellStyle name="Akzent4 - 20%" xfId="19"/>
    <cellStyle name="Akzent4 - 40%" xfId="20"/>
    <cellStyle name="Akzent4 - 60%" xfId="21"/>
    <cellStyle name="Akzent5 - 20%" xfId="22"/>
    <cellStyle name="Akzent5 - 40%" xfId="23"/>
    <cellStyle name="Akzent5 - 60%" xfId="24"/>
    <cellStyle name="Akzent6 - 20%" xfId="25"/>
    <cellStyle name="Akzent6 - 40%" xfId="26"/>
    <cellStyle name="Akzent6 - 60%" xfId="27"/>
    <cellStyle name="Blattüberschrift" xfId="28"/>
    <cellStyle name="Category" xfId="29"/>
    <cellStyle name="Company Name" xfId="30"/>
    <cellStyle name="Date" xfId="31"/>
    <cellStyle name="Dezimal 2" xfId="32"/>
    <cellStyle name="Euro" xfId="33"/>
    <cellStyle name="Euro 2" xfId="34"/>
    <cellStyle name="Euro 3" xfId="35"/>
    <cellStyle name="Euro_DpS-BM" xfId="36"/>
    <cellStyle name="Hervorhebung 1" xfId="37"/>
    <cellStyle name="Hervorhebung 2" xfId="38"/>
    <cellStyle name="Hervorhebung 3" xfId="39"/>
    <cellStyle name="Hyperlink" xfId="83" builtinId="8"/>
    <cellStyle name="Hyperlink 2" xfId="40"/>
    <cellStyle name="Hyperlink 2 2" xfId="81"/>
    <cellStyle name="Hyperlink 3" xfId="41"/>
    <cellStyle name="Kopfzeile" xfId="42"/>
    <cellStyle name="Month" xfId="43"/>
    <cellStyle name="Muster 1" xfId="44"/>
    <cellStyle name="Notiz 2" xfId="45"/>
    <cellStyle name="Notiz 2 2" xfId="46"/>
    <cellStyle name="Prozent" xfId="2" builtinId="5"/>
    <cellStyle name="Prozent 2" xfId="47"/>
    <cellStyle name="Prozent 3" xfId="48"/>
    <cellStyle name="Prozent 3 2" xfId="49"/>
    <cellStyle name="Prozent 4" xfId="50"/>
    <cellStyle name="Prozent 5" xfId="5"/>
    <cellStyle name="Standard" xfId="0" builtinId="0"/>
    <cellStyle name="Standard 2" xfId="51"/>
    <cellStyle name="Standard 2 2" xfId="52"/>
    <cellStyle name="Standard 2 2 2" xfId="80"/>
    <cellStyle name="Standard 3" xfId="53"/>
    <cellStyle name="Standard 3 2" xfId="54"/>
    <cellStyle name="Standard 4" xfId="55"/>
    <cellStyle name="Standard 5" xfId="56"/>
    <cellStyle name="Standard 5 2" xfId="57"/>
    <cellStyle name="Standard 6" xfId="58"/>
    <cellStyle name="Standard 6 2" xfId="59"/>
    <cellStyle name="Standard 7" xfId="60"/>
    <cellStyle name="Standard 7 2" xfId="61"/>
    <cellStyle name="Standard 8" xfId="62"/>
    <cellStyle name="Standard 9" xfId="4"/>
    <cellStyle name="Standard Diagramm fett" xfId="63"/>
    <cellStyle name="Standard fett" xfId="64"/>
    <cellStyle name="Standard fett Zeilenfall" xfId="65"/>
    <cellStyle name="Standard fett_1337288" xfId="66"/>
    <cellStyle name="Standard Zeilenfall" xfId="67"/>
    <cellStyle name="Standard_FormatVorlage" xfId="3"/>
    <cellStyle name="Standard_VorNachkalkulation_1074258 2" xfId="82"/>
    <cellStyle name="Titel" xfId="68"/>
    <cellStyle name="Überschrift 2 Diagramm" xfId="69"/>
    <cellStyle name="Überschrift 3 Diagramm" xfId="70"/>
    <cellStyle name="Undefiniert" xfId="71"/>
    <cellStyle name="Währung" xfId="1" builtinId="4"/>
    <cellStyle name="Währung 2" xfId="72"/>
    <cellStyle name="Währung 3" xfId="73"/>
    <cellStyle name="Währung 3 2" xfId="74"/>
    <cellStyle name="Währung 4" xfId="75"/>
    <cellStyle name="Währung 4 2" xfId="76"/>
    <cellStyle name="Währung 5" xfId="77"/>
    <cellStyle name="Windings" xfId="78"/>
    <cellStyle name="Zelle prüfen" xfId="79"/>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de.linkedin.com/pub/ralf-beinbrecht/22/535/729" TargetMode="External"/><Relationship Id="rId7" Type="http://schemas.openxmlformats.org/officeDocument/2006/relationships/hyperlink" Target="http://www.freelance-manufaktur.de/"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www.xing.com/profile/Ralf_Beinbrecht" TargetMode="External"/><Relationship Id="rId10" Type="http://schemas.openxmlformats.org/officeDocument/2006/relationships/image" Target="../media/image6.jpg"/><Relationship Id="rId4" Type="http://schemas.openxmlformats.org/officeDocument/2006/relationships/image" Target="../media/image3.png"/><Relationship Id="rId9" Type="http://schemas.openxmlformats.org/officeDocument/2006/relationships/hyperlink" Target="http://www.beinbrecht.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fo!A23"/></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fo!A23"/></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fo!A23"/></Relationships>
</file>

<file path=xl/drawings/drawing1.xml><?xml version="1.0" encoding="utf-8"?>
<xdr:wsDr xmlns:xdr="http://schemas.openxmlformats.org/drawingml/2006/spreadsheetDrawing" xmlns:a="http://schemas.openxmlformats.org/drawingml/2006/main">
  <xdr:twoCellAnchor editAs="oneCell">
    <xdr:from>
      <xdr:col>10</xdr:col>
      <xdr:colOff>85725</xdr:colOff>
      <xdr:row>5</xdr:row>
      <xdr:rowOff>47625</xdr:rowOff>
    </xdr:from>
    <xdr:to>
      <xdr:col>11</xdr:col>
      <xdr:colOff>1951</xdr:colOff>
      <xdr:row>11</xdr:row>
      <xdr:rowOff>189000</xdr:rowOff>
    </xdr:to>
    <xdr:pic>
      <xdr:nvPicPr>
        <xdr:cNvPr id="2" name="Grafik 1" descr="Bild2.jpg"/>
        <xdr:cNvPicPr>
          <a:picLocks noChangeAspect="1"/>
        </xdr:cNvPicPr>
      </xdr:nvPicPr>
      <xdr:blipFill>
        <a:blip xmlns:r="http://schemas.openxmlformats.org/officeDocument/2006/relationships" r:embed="rId1" cstate="print"/>
        <a:srcRect/>
        <a:stretch>
          <a:fillRect/>
        </a:stretch>
      </xdr:blipFill>
      <xdr:spPr bwMode="auto">
        <a:xfrm>
          <a:off x="7038975" y="914400"/>
          <a:ext cx="678226" cy="1332000"/>
        </a:xfrm>
        <a:prstGeom prst="rect">
          <a:avLst/>
        </a:prstGeom>
        <a:ln>
          <a:noFill/>
        </a:ln>
        <a:effectLst>
          <a:softEdge rad="112500"/>
        </a:effectLst>
      </xdr:spPr>
    </xdr:pic>
    <xdr:clientData/>
  </xdr:twoCellAnchor>
  <xdr:twoCellAnchor editAs="oneCell">
    <xdr:from>
      <xdr:col>14</xdr:col>
      <xdr:colOff>123825</xdr:colOff>
      <xdr:row>2</xdr:row>
      <xdr:rowOff>22017</xdr:rowOff>
    </xdr:from>
    <xdr:to>
      <xdr:col>15</xdr:col>
      <xdr:colOff>638175</xdr:colOff>
      <xdr:row>6</xdr:row>
      <xdr:rowOff>130382</xdr:rowOff>
    </xdr:to>
    <xdr:pic>
      <xdr:nvPicPr>
        <xdr:cNvPr id="3" name="Grafik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125075" y="345867"/>
          <a:ext cx="1276350" cy="851315"/>
        </a:xfrm>
        <a:prstGeom prst="rect">
          <a:avLst/>
        </a:prstGeom>
        <a:noFill/>
        <a:ln w="9525">
          <a:noFill/>
          <a:miter lim="800000"/>
          <a:headEnd/>
          <a:tailEnd/>
        </a:ln>
      </xdr:spPr>
    </xdr:pic>
    <xdr:clientData/>
  </xdr:twoCellAnchor>
  <xdr:twoCellAnchor editAs="oneCell">
    <xdr:from>
      <xdr:col>14</xdr:col>
      <xdr:colOff>95250</xdr:colOff>
      <xdr:row>9</xdr:row>
      <xdr:rowOff>57150</xdr:rowOff>
    </xdr:from>
    <xdr:to>
      <xdr:col>14</xdr:col>
      <xdr:colOff>419100</xdr:colOff>
      <xdr:row>10</xdr:row>
      <xdr:rowOff>180975</xdr:rowOff>
    </xdr:to>
    <xdr:pic>
      <xdr:nvPicPr>
        <xdr:cNvPr id="5" name="Grafik 7" descr="linkedin_32.png">
          <a:hlinkClick xmlns:r="http://schemas.openxmlformats.org/officeDocument/2006/relationships" r:id="rId3" tooltip="Ralf Beinbrecht"/>
        </xdr:cNvPr>
        <xdr:cNvPicPr>
          <a:picLocks noChangeAspect="1"/>
        </xdr:cNvPicPr>
      </xdr:nvPicPr>
      <xdr:blipFill>
        <a:blip xmlns:r="http://schemas.openxmlformats.org/officeDocument/2006/relationships" r:embed="rId4" cstate="print"/>
        <a:srcRect/>
        <a:stretch>
          <a:fillRect/>
        </a:stretch>
      </xdr:blipFill>
      <xdr:spPr bwMode="auto">
        <a:xfrm>
          <a:off x="10096500" y="1724025"/>
          <a:ext cx="323850" cy="323850"/>
        </a:xfrm>
        <a:prstGeom prst="rect">
          <a:avLst/>
        </a:prstGeom>
        <a:noFill/>
        <a:ln w="9525">
          <a:noFill/>
          <a:miter lim="800000"/>
          <a:headEnd/>
          <a:tailEnd/>
        </a:ln>
      </xdr:spPr>
    </xdr:pic>
    <xdr:clientData/>
  </xdr:twoCellAnchor>
  <xdr:twoCellAnchor editAs="oneCell">
    <xdr:from>
      <xdr:col>15</xdr:col>
      <xdr:colOff>342900</xdr:colOff>
      <xdr:row>9</xdr:row>
      <xdr:rowOff>38100</xdr:rowOff>
    </xdr:from>
    <xdr:to>
      <xdr:col>15</xdr:col>
      <xdr:colOff>666750</xdr:colOff>
      <xdr:row>10</xdr:row>
      <xdr:rowOff>161925</xdr:rowOff>
    </xdr:to>
    <xdr:pic>
      <xdr:nvPicPr>
        <xdr:cNvPr id="6" name="Grafik 8" descr="xing.png">
          <a:hlinkClick xmlns:r="http://schemas.openxmlformats.org/officeDocument/2006/relationships" r:id="rId5" tooltip="Ralf Beinbrecht"/>
        </xdr:cNvPr>
        <xdr:cNvPicPr>
          <a:picLocks noChangeAspect="1"/>
        </xdr:cNvPicPr>
      </xdr:nvPicPr>
      <xdr:blipFill>
        <a:blip xmlns:r="http://schemas.openxmlformats.org/officeDocument/2006/relationships" r:embed="rId6" cstate="print"/>
        <a:srcRect/>
        <a:stretch>
          <a:fillRect/>
        </a:stretch>
      </xdr:blipFill>
      <xdr:spPr bwMode="auto">
        <a:xfrm>
          <a:off x="11106150" y="1704975"/>
          <a:ext cx="323850" cy="323850"/>
        </a:xfrm>
        <a:prstGeom prst="rect">
          <a:avLst/>
        </a:prstGeom>
        <a:noFill/>
        <a:ln w="9525">
          <a:noFill/>
          <a:miter lim="800000"/>
          <a:headEnd/>
          <a:tailEnd/>
        </a:ln>
      </xdr:spPr>
    </xdr:pic>
    <xdr:clientData/>
  </xdr:twoCellAnchor>
  <xdr:twoCellAnchor editAs="oneCell">
    <xdr:from>
      <xdr:col>14</xdr:col>
      <xdr:colOff>495300</xdr:colOff>
      <xdr:row>11</xdr:row>
      <xdr:rowOff>9525</xdr:rowOff>
    </xdr:from>
    <xdr:to>
      <xdr:col>15</xdr:col>
      <xdr:colOff>266700</xdr:colOff>
      <xdr:row>13</xdr:row>
      <xdr:rowOff>85725</xdr:rowOff>
    </xdr:to>
    <xdr:pic>
      <xdr:nvPicPr>
        <xdr:cNvPr id="7" name="Grafik 9" descr="Earth Network.png">
          <a:hlinkClick xmlns:r="http://schemas.openxmlformats.org/officeDocument/2006/relationships" r:id="rId7" tooltip="beinbrecht.de"/>
        </xdr:cNvPr>
        <xdr:cNvPicPr>
          <a:picLocks noChangeAspect="1"/>
        </xdr:cNvPicPr>
      </xdr:nvPicPr>
      <xdr:blipFill>
        <a:blip xmlns:r="http://schemas.openxmlformats.org/officeDocument/2006/relationships" r:embed="rId8" cstate="print"/>
        <a:srcRect/>
        <a:stretch>
          <a:fillRect/>
        </a:stretch>
      </xdr:blipFill>
      <xdr:spPr bwMode="auto">
        <a:xfrm>
          <a:off x="10496550" y="2066925"/>
          <a:ext cx="533400" cy="609600"/>
        </a:xfrm>
        <a:prstGeom prst="rect">
          <a:avLst/>
        </a:prstGeom>
        <a:noFill/>
        <a:ln w="9525">
          <a:noFill/>
          <a:miter lim="800000"/>
          <a:headEnd/>
          <a:tailEnd/>
        </a:ln>
      </xdr:spPr>
    </xdr:pic>
    <xdr:clientData/>
  </xdr:twoCellAnchor>
  <xdr:twoCellAnchor editAs="oneCell">
    <xdr:from>
      <xdr:col>1</xdr:col>
      <xdr:colOff>28575</xdr:colOff>
      <xdr:row>4</xdr:row>
      <xdr:rowOff>72073</xdr:rowOff>
    </xdr:from>
    <xdr:to>
      <xdr:col>4</xdr:col>
      <xdr:colOff>685800</xdr:colOff>
      <xdr:row>10</xdr:row>
      <xdr:rowOff>61275</xdr:rowOff>
    </xdr:to>
    <xdr:pic>
      <xdr:nvPicPr>
        <xdr:cNvPr id="8" name="Grafik 10">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123825" y="748348"/>
          <a:ext cx="2943225" cy="117982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370416</xdr:colOff>
      <xdr:row>1</xdr:row>
      <xdr:rowOff>95250</xdr:rowOff>
    </xdr:from>
    <xdr:to>
      <xdr:col>17</xdr:col>
      <xdr:colOff>216825</xdr:colOff>
      <xdr:row>5</xdr:row>
      <xdr:rowOff>28575</xdr:rowOff>
    </xdr:to>
    <xdr:pic>
      <xdr:nvPicPr>
        <xdr:cNvPr id="5"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2012083" y="285750"/>
          <a:ext cx="608409" cy="695325"/>
        </a:xfrm>
        <a:prstGeom prst="rect">
          <a:avLst/>
        </a:prstGeom>
        <a:noFill/>
        <a:ln w="9525">
          <a:noFill/>
          <a:miter lim="800000"/>
          <a:headEnd/>
          <a:tailEnd/>
        </a:ln>
      </xdr:spPr>
    </xdr:pic>
    <xdr:clientData/>
  </xdr:twoCellAnchor>
  <xdr:twoCellAnchor editAs="oneCell">
    <xdr:from>
      <xdr:col>16</xdr:col>
      <xdr:colOff>367770</xdr:colOff>
      <xdr:row>1</xdr:row>
      <xdr:rowOff>95250</xdr:rowOff>
    </xdr:from>
    <xdr:to>
      <xdr:col>17</xdr:col>
      <xdr:colOff>214179</xdr:colOff>
      <xdr:row>5</xdr:row>
      <xdr:rowOff>28575</xdr:rowOff>
    </xdr:to>
    <xdr:pic>
      <xdr:nvPicPr>
        <xdr:cNvPr id="6"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2012083" y="285750"/>
          <a:ext cx="608409" cy="695325"/>
        </a:xfrm>
        <a:prstGeom prst="rect">
          <a:avLst/>
        </a:prstGeom>
        <a:noFill/>
        <a:ln w="9525">
          <a:noFill/>
          <a:miter lim="800000"/>
          <a:headEnd/>
          <a:tailEnd/>
        </a:ln>
      </xdr:spPr>
    </xdr:pic>
    <xdr:clientData/>
  </xdr:twoCellAnchor>
  <xdr:twoCellAnchor editAs="oneCell">
    <xdr:from>
      <xdr:col>20</xdr:col>
      <xdr:colOff>83344</xdr:colOff>
      <xdr:row>48</xdr:row>
      <xdr:rowOff>35718</xdr:rowOff>
    </xdr:from>
    <xdr:to>
      <xdr:col>21</xdr:col>
      <xdr:colOff>619125</xdr:colOff>
      <xdr:row>56</xdr:row>
      <xdr:rowOff>170088</xdr:rowOff>
    </xdr:to>
    <xdr:pic>
      <xdr:nvPicPr>
        <xdr:cNvPr id="7" name="Grafik 6"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4204157" y="8024812"/>
          <a:ext cx="1190624" cy="136071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529167</xdr:colOff>
      <xdr:row>1</xdr:row>
      <xdr:rowOff>10584</xdr:rowOff>
    </xdr:from>
    <xdr:to>
      <xdr:col>16</xdr:col>
      <xdr:colOff>375576</xdr:colOff>
      <xdr:row>4</xdr:row>
      <xdr:rowOff>134409</xdr:rowOff>
    </xdr:to>
    <xdr:pic>
      <xdr:nvPicPr>
        <xdr:cNvPr id="5"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1292417" y="201084"/>
          <a:ext cx="608409" cy="695325"/>
        </a:xfrm>
        <a:prstGeom prst="rect">
          <a:avLst/>
        </a:prstGeom>
        <a:noFill/>
        <a:ln w="9525">
          <a:noFill/>
          <a:miter lim="800000"/>
          <a:headEnd/>
          <a:tailEnd/>
        </a:ln>
      </xdr:spPr>
    </xdr:pic>
    <xdr:clientData/>
  </xdr:twoCellAnchor>
  <xdr:twoCellAnchor editAs="oneCell">
    <xdr:from>
      <xdr:col>18</xdr:col>
      <xdr:colOff>268817</xdr:colOff>
      <xdr:row>60</xdr:row>
      <xdr:rowOff>141816</xdr:rowOff>
    </xdr:from>
    <xdr:to>
      <xdr:col>19</xdr:col>
      <xdr:colOff>115226</xdr:colOff>
      <xdr:row>64</xdr:row>
      <xdr:rowOff>75141</xdr:rowOff>
    </xdr:to>
    <xdr:pic>
      <xdr:nvPicPr>
        <xdr:cNvPr id="6"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3318067" y="6893983"/>
          <a:ext cx="608409" cy="695325"/>
        </a:xfrm>
        <a:prstGeom prst="rect">
          <a:avLst/>
        </a:prstGeom>
        <a:noFill/>
        <a:ln w="9525">
          <a:noFill/>
          <a:miter lim="800000"/>
          <a:headEnd/>
          <a:tailEnd/>
        </a:ln>
      </xdr:spPr>
    </xdr:pic>
    <xdr:clientData/>
  </xdr:twoCellAnchor>
  <xdr:twoCellAnchor>
    <xdr:from>
      <xdr:col>18</xdr:col>
      <xdr:colOff>95250</xdr:colOff>
      <xdr:row>42</xdr:row>
      <xdr:rowOff>95250</xdr:rowOff>
    </xdr:from>
    <xdr:to>
      <xdr:col>19</xdr:col>
      <xdr:colOff>179917</xdr:colOff>
      <xdr:row>44</xdr:row>
      <xdr:rowOff>63500</xdr:rowOff>
    </xdr:to>
    <xdr:sp macro="" textlink="">
      <xdr:nvSpPr>
        <xdr:cNvPr id="7" name="Pfeil nach links 6"/>
        <xdr:cNvSpPr/>
      </xdr:nvSpPr>
      <xdr:spPr>
        <a:xfrm>
          <a:off x="13144500" y="3862917"/>
          <a:ext cx="846667" cy="349250"/>
        </a:xfrm>
        <a:prstGeom prst="lef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14</xdr:row>
      <xdr:rowOff>88107</xdr:rowOff>
    </xdr:from>
    <xdr:to>
      <xdr:col>0</xdr:col>
      <xdr:colOff>722709</xdr:colOff>
      <xdr:row>18</xdr:row>
      <xdr:rowOff>23813</xdr:rowOff>
    </xdr:to>
    <xdr:pic>
      <xdr:nvPicPr>
        <xdr:cNvPr id="2"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114300" y="2957513"/>
          <a:ext cx="608409" cy="697706"/>
        </a:xfrm>
        <a:prstGeom prst="rect">
          <a:avLst/>
        </a:prstGeom>
        <a:noFill/>
        <a:ln w="9525">
          <a:noFill/>
          <a:miter lim="800000"/>
          <a:headEnd/>
          <a:tailEnd/>
        </a:ln>
      </xdr:spPr>
    </xdr:pic>
    <xdr:clientData/>
  </xdr:twoCellAnchor>
  <xdr:twoCellAnchor editAs="oneCell">
    <xdr:from>
      <xdr:col>5</xdr:col>
      <xdr:colOff>619125</xdr:colOff>
      <xdr:row>42</xdr:row>
      <xdr:rowOff>104775</xdr:rowOff>
    </xdr:from>
    <xdr:to>
      <xdr:col>6</xdr:col>
      <xdr:colOff>465534</xdr:colOff>
      <xdr:row>46</xdr:row>
      <xdr:rowOff>9525</xdr:rowOff>
    </xdr:to>
    <xdr:pic>
      <xdr:nvPicPr>
        <xdr:cNvPr id="3"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4914900" y="9220200"/>
          <a:ext cx="608409" cy="695325"/>
        </a:xfrm>
        <a:prstGeom prst="rect">
          <a:avLst/>
        </a:prstGeom>
        <a:noFill/>
        <a:ln w="9525">
          <a:noFill/>
          <a:miter lim="800000"/>
          <a:headEnd/>
          <a:tailEnd/>
        </a:ln>
      </xdr:spPr>
    </xdr:pic>
    <xdr:clientData/>
  </xdr:twoCellAnchor>
  <xdr:twoCellAnchor editAs="oneCell">
    <xdr:from>
      <xdr:col>12</xdr:col>
      <xdr:colOff>209550</xdr:colOff>
      <xdr:row>15</xdr:row>
      <xdr:rowOff>66675</xdr:rowOff>
    </xdr:from>
    <xdr:to>
      <xdr:col>24</xdr:col>
      <xdr:colOff>608409</xdr:colOff>
      <xdr:row>19</xdr:row>
      <xdr:rowOff>0</xdr:rowOff>
    </xdr:to>
    <xdr:pic>
      <xdr:nvPicPr>
        <xdr:cNvPr id="4"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9239250" y="3162300"/>
          <a:ext cx="608409" cy="695325"/>
        </a:xfrm>
        <a:prstGeom prst="rect">
          <a:avLst/>
        </a:prstGeom>
        <a:noFill/>
        <a:ln w="9525">
          <a:noFill/>
          <a:miter lim="800000"/>
          <a:headEnd/>
          <a:tailEnd/>
        </a:ln>
      </xdr:spPr>
    </xdr:pic>
    <xdr:clientData/>
  </xdr:twoCellAnchor>
  <xdr:twoCellAnchor editAs="oneCell">
    <xdr:from>
      <xdr:col>17</xdr:col>
      <xdr:colOff>619125</xdr:colOff>
      <xdr:row>42</xdr:row>
      <xdr:rowOff>104775</xdr:rowOff>
    </xdr:from>
    <xdr:to>
      <xdr:col>24</xdr:col>
      <xdr:colOff>608409</xdr:colOff>
      <xdr:row>46</xdr:row>
      <xdr:rowOff>9525</xdr:rowOff>
    </xdr:to>
    <xdr:pic>
      <xdr:nvPicPr>
        <xdr:cNvPr id="5" name="Grafik 5" descr="1279009349_home.png">
          <a:hlinkClick xmlns:r="http://schemas.openxmlformats.org/officeDocument/2006/relationships" r:id="rId1" tooltip="zum Cockpit zurück"/>
        </xdr:cNvPr>
        <xdr:cNvPicPr>
          <a:picLocks noChangeAspect="1"/>
        </xdr:cNvPicPr>
      </xdr:nvPicPr>
      <xdr:blipFill>
        <a:blip xmlns:r="http://schemas.openxmlformats.org/officeDocument/2006/relationships" r:embed="rId2" cstate="print"/>
        <a:srcRect/>
        <a:stretch>
          <a:fillRect/>
        </a:stretch>
      </xdr:blipFill>
      <xdr:spPr bwMode="auto">
        <a:xfrm>
          <a:off x="4914900" y="9220200"/>
          <a:ext cx="608409" cy="6953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rtige/R_B_C/Dr.Beinbrecht%20Consulting/Anlage/eigene/Eigene/Excel/Bussy/sih_abgeleh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_B_C/Dr.Beinbrecht%20Consulting/Anlage/eigene/Users/Dr.B/Desktop/Eigene/Excel/Bussy/sih_abgeleh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rtige/R_B_C/Dr.Beinbrecht%20Consulting/Anlage/eigene/in%20Arbeit/neu10/DpS-Planung-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_B_C/Dr.Beinbrecht%20Consulting/Anlage/eigene/Users/Dr.B/Desktop/in%20Arbeit/neu10/DpS-Planung-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rtige/R_B_C/Dr.Beinbrecht%20Consulting/Anlage/eigene/Freelancer-Stundensatzkalkulator.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_B_C/Dr.Beinbrecht%20Consulting/Anlage/eigene/Freelancer-Stundensatzkalkulator-eigen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chinen-Stundensatz"/>
    </sheetNames>
    <sheetDataSet>
      <sheetData sheetId="0">
        <row r="1">
          <cell r="A1" t="str">
            <v>Maschinenstundensatz</v>
          </cell>
        </row>
        <row r="4">
          <cell r="A4" t="str">
            <v>1. AUSGANGSDATEN:</v>
          </cell>
        </row>
        <row r="6">
          <cell r="A6" t="str">
            <v>Wiederbeschaffungswert</v>
          </cell>
          <cell r="B6">
            <v>50000</v>
          </cell>
        </row>
        <row r="7">
          <cell r="A7" t="str">
            <v>Restwert</v>
          </cell>
          <cell r="B7">
            <v>5000</v>
          </cell>
        </row>
        <row r="8">
          <cell r="A8" t="str">
            <v>Abschreibungswert</v>
          </cell>
          <cell r="B8">
            <v>45000</v>
          </cell>
        </row>
        <row r="9">
          <cell r="A9" t="str">
            <v>Nutzungsdauer</v>
          </cell>
          <cell r="B9">
            <v>5</v>
          </cell>
        </row>
        <row r="10">
          <cell r="A10" t="str">
            <v>Laufstunden/Jahr</v>
          </cell>
          <cell r="B10">
            <v>600</v>
          </cell>
          <cell r="C10">
            <v>800</v>
          </cell>
          <cell r="D10">
            <v>1000</v>
          </cell>
          <cell r="E10">
            <v>1200</v>
          </cell>
          <cell r="F10">
            <v>1400</v>
          </cell>
        </row>
        <row r="11">
          <cell r="A11" t="str">
            <v>Kalk. Zinssatz</v>
          </cell>
          <cell r="B11">
            <v>0.05</v>
          </cell>
        </row>
        <row r="13">
          <cell r="A13" t="str">
            <v>2. BERECHNUNG DER JAHRESKOSTEN</v>
          </cell>
        </row>
        <row r="15">
          <cell r="A15" t="str">
            <v>Kalk. Abschreibung</v>
          </cell>
          <cell r="F15">
            <v>9000</v>
          </cell>
        </row>
        <row r="16">
          <cell r="A16" t="str">
            <v>Kalk. Zinsen</v>
          </cell>
          <cell r="F16">
            <v>1250</v>
          </cell>
        </row>
        <row r="17">
          <cell r="A17" t="str">
            <v>Instandhaltungskosten</v>
          </cell>
          <cell r="F17">
            <v>2000</v>
          </cell>
        </row>
        <row r="18">
          <cell r="A18" t="str">
            <v>Sonstige fixe Kosten</v>
          </cell>
          <cell r="F18">
            <v>2000</v>
          </cell>
        </row>
        <row r="19">
          <cell r="A19" t="str">
            <v>Raumkosten</v>
          </cell>
          <cell r="B19">
            <v>30</v>
          </cell>
          <cell r="C19" t="str">
            <v>qm         x</v>
          </cell>
          <cell r="D19">
            <v>3</v>
          </cell>
          <cell r="E19" t="str">
            <v>€/qm          =</v>
          </cell>
          <cell r="F19">
            <v>1080</v>
          </cell>
        </row>
        <row r="20">
          <cell r="A20" t="str">
            <v>Energiekosten</v>
          </cell>
          <cell r="B20">
            <v>25</v>
          </cell>
          <cell r="C20" t="str">
            <v>KW/h     x</v>
          </cell>
          <cell r="D20">
            <v>0.5</v>
          </cell>
          <cell r="E20" t="str">
            <v>€/KW/h      =</v>
          </cell>
          <cell r="F20">
            <v>7500</v>
          </cell>
        </row>
        <row r="21">
          <cell r="A21" t="str">
            <v>Hilfs- u. Betriebsstoffe</v>
          </cell>
          <cell r="B21">
            <v>4</v>
          </cell>
          <cell r="C21" t="str">
            <v>€/h         x</v>
          </cell>
          <cell r="D21">
            <v>600</v>
          </cell>
          <cell r="E21" t="str">
            <v>Std/Jahr     =</v>
          </cell>
          <cell r="F21">
            <v>2400</v>
          </cell>
        </row>
        <row r="22">
          <cell r="A22" t="str">
            <v>Vollkosten im Jahr</v>
          </cell>
          <cell r="F22">
            <v>25230</v>
          </cell>
        </row>
        <row r="25">
          <cell r="A25" t="str">
            <v>3. BERECHNUNG DER KOSTEN JE STUNDE</v>
          </cell>
        </row>
        <row r="27">
          <cell r="C27" t="str">
            <v>Fix</v>
          </cell>
          <cell r="E27" t="str">
            <v>Variabel</v>
          </cell>
        </row>
        <row r="28">
          <cell r="A28" t="str">
            <v>Kostenaufteilung  ----------------&gt;</v>
          </cell>
          <cell r="C28" t="str">
            <v>%</v>
          </cell>
          <cell r="D28" t="str">
            <v>€</v>
          </cell>
          <cell r="E28" t="str">
            <v>%</v>
          </cell>
          <cell r="F28" t="str">
            <v>€</v>
          </cell>
        </row>
        <row r="30">
          <cell r="A30" t="str">
            <v>Kalk. Abschreibung</v>
          </cell>
          <cell r="C30">
            <v>1</v>
          </cell>
          <cell r="D30">
            <v>9000</v>
          </cell>
          <cell r="E30">
            <v>0</v>
          </cell>
          <cell r="F30">
            <v>0</v>
          </cell>
        </row>
        <row r="31">
          <cell r="A31" t="str">
            <v>Kalk. Zinsen</v>
          </cell>
          <cell r="C31">
            <v>1</v>
          </cell>
          <cell r="D31">
            <v>1250</v>
          </cell>
          <cell r="E31">
            <v>0</v>
          </cell>
          <cell r="F31">
            <v>0</v>
          </cell>
        </row>
        <row r="32">
          <cell r="A32" t="str">
            <v>Sonstige fixe Kosten</v>
          </cell>
          <cell r="C32">
            <v>0.5</v>
          </cell>
          <cell r="D32">
            <v>1000</v>
          </cell>
          <cell r="E32">
            <v>0.5</v>
          </cell>
          <cell r="F32">
            <v>1000</v>
          </cell>
        </row>
        <row r="33">
          <cell r="A33" t="str">
            <v>Raumkosten</v>
          </cell>
          <cell r="C33">
            <v>0.75</v>
          </cell>
          <cell r="D33">
            <v>810</v>
          </cell>
          <cell r="E33">
            <v>0.25</v>
          </cell>
          <cell r="F33">
            <v>270</v>
          </cell>
        </row>
        <row r="34">
          <cell r="A34" t="str">
            <v>Instandhaltungskosten</v>
          </cell>
          <cell r="C34">
            <v>0.5</v>
          </cell>
          <cell r="D34">
            <v>1000</v>
          </cell>
          <cell r="E34">
            <v>0.5</v>
          </cell>
          <cell r="F34">
            <v>1000</v>
          </cell>
        </row>
        <row r="35">
          <cell r="A35" t="str">
            <v>Energiekosten</v>
          </cell>
          <cell r="C35">
            <v>0.5</v>
          </cell>
          <cell r="D35">
            <v>3750</v>
          </cell>
          <cell r="E35">
            <v>0.5</v>
          </cell>
          <cell r="F35">
            <v>3750</v>
          </cell>
        </row>
        <row r="36">
          <cell r="A36" t="str">
            <v>Hilfs- u. Betriebsstoffe</v>
          </cell>
          <cell r="C36">
            <v>0.5</v>
          </cell>
          <cell r="D36">
            <v>1200</v>
          </cell>
          <cell r="E36">
            <v>0.5</v>
          </cell>
          <cell r="F36">
            <v>1200</v>
          </cell>
        </row>
        <row r="38">
          <cell r="A38" t="str">
            <v>Kosten pro Jahr      - fix -----------------&gt;</v>
          </cell>
          <cell r="D38">
            <v>18010</v>
          </cell>
          <cell r="F38" t="str">
            <v xml:space="preserve"> </v>
          </cell>
        </row>
        <row r="39">
          <cell r="A39" t="str">
            <v xml:space="preserve">                     - variabel --------------------------------&gt;</v>
          </cell>
          <cell r="F39">
            <v>7220</v>
          </cell>
        </row>
        <row r="41">
          <cell r="D41" t="str">
            <v>Fix</v>
          </cell>
          <cell r="E41" t="str">
            <v>Variabel</v>
          </cell>
          <cell r="F41" t="str">
            <v>Gesamt</v>
          </cell>
        </row>
        <row r="42">
          <cell r="A42" t="str">
            <v>Kosten pro Stunde ----------------&gt;</v>
          </cell>
          <cell r="D42" t="str">
            <v>€/Std.</v>
          </cell>
          <cell r="E42" t="str">
            <v>€/Std.</v>
          </cell>
          <cell r="F42" t="str">
            <v>€/Std.</v>
          </cell>
        </row>
        <row r="43">
          <cell r="A43" t="str">
            <v xml:space="preserve"> </v>
          </cell>
        </row>
        <row r="44">
          <cell r="A44" t="str">
            <v>Kalk. Abschreibung</v>
          </cell>
          <cell r="D44">
            <v>15</v>
          </cell>
          <cell r="E44">
            <v>0</v>
          </cell>
          <cell r="F44">
            <v>15</v>
          </cell>
        </row>
        <row r="45">
          <cell r="A45" t="str">
            <v>Kalk. Zinsen</v>
          </cell>
          <cell r="D45">
            <v>2.0833333333333335</v>
          </cell>
          <cell r="E45">
            <v>0</v>
          </cell>
          <cell r="F45">
            <v>2.0833333333333335</v>
          </cell>
        </row>
        <row r="46">
          <cell r="A46" t="str">
            <v>Instandhaltungskosten</v>
          </cell>
          <cell r="D46">
            <v>1.6666666666666667</v>
          </cell>
          <cell r="E46">
            <v>1.6666666666666667</v>
          </cell>
          <cell r="F46">
            <v>3.3333333333333335</v>
          </cell>
        </row>
        <row r="47">
          <cell r="A47" t="str">
            <v>Sonstige fixe Kosten</v>
          </cell>
          <cell r="D47">
            <v>1.35</v>
          </cell>
          <cell r="E47">
            <v>0.45</v>
          </cell>
          <cell r="F47">
            <v>1.8</v>
          </cell>
        </row>
        <row r="48">
          <cell r="A48" t="str">
            <v>Raumkosten</v>
          </cell>
          <cell r="D48">
            <v>1.6666666666666667</v>
          </cell>
          <cell r="E48">
            <v>1.6666666666666667</v>
          </cell>
          <cell r="F48">
            <v>3.3333333333333335</v>
          </cell>
        </row>
        <row r="49">
          <cell r="A49" t="str">
            <v>Energiekosten</v>
          </cell>
          <cell r="D49">
            <v>6.25</v>
          </cell>
          <cell r="E49">
            <v>6.25</v>
          </cell>
          <cell r="F49">
            <v>12.5</v>
          </cell>
        </row>
        <row r="50">
          <cell r="A50" t="str">
            <v>Hilfs- u. Betriebsstoffe</v>
          </cell>
          <cell r="D50">
            <v>2</v>
          </cell>
          <cell r="E50">
            <v>2</v>
          </cell>
          <cell r="F50">
            <v>4</v>
          </cell>
        </row>
        <row r="52">
          <cell r="A52" t="str">
            <v>Fixe Kosten je Stunde   ----------&gt;</v>
          </cell>
          <cell r="D52">
            <v>30.016666666666669</v>
          </cell>
        </row>
        <row r="53">
          <cell r="A53" t="str">
            <v>Variable Kosten je Stunde  -----------------&gt;</v>
          </cell>
          <cell r="E53">
            <v>12.033333333333333</v>
          </cell>
        </row>
        <row r="54">
          <cell r="A54" t="str">
            <v>Vollkosten je Stunde   -------------------------------&gt;</v>
          </cell>
          <cell r="F54">
            <v>42.05</v>
          </cell>
        </row>
        <row r="56">
          <cell r="A56" t="str">
            <v>(Jeweils ohne Lohnkosten und ohne anteilige Sachgemeinkosten)</v>
          </cell>
        </row>
        <row r="77">
          <cell r="C77">
            <v>18010</v>
          </cell>
        </row>
        <row r="78">
          <cell r="C78">
            <v>7220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chinen-Stundensatz"/>
    </sheetNames>
    <sheetDataSet>
      <sheetData sheetId="0">
        <row r="1">
          <cell r="A1" t="str">
            <v>Maschinenstundensatz</v>
          </cell>
        </row>
        <row r="4">
          <cell r="A4" t="str">
            <v>1. AUSGANGSDATEN:</v>
          </cell>
        </row>
        <row r="6">
          <cell r="A6" t="str">
            <v>Wiederbeschaffungswert</v>
          </cell>
          <cell r="B6">
            <v>50000</v>
          </cell>
        </row>
        <row r="7">
          <cell r="A7" t="str">
            <v>Restwert</v>
          </cell>
          <cell r="B7">
            <v>5000</v>
          </cell>
        </row>
        <row r="8">
          <cell r="A8" t="str">
            <v>Abschreibungswert</v>
          </cell>
          <cell r="B8">
            <v>45000</v>
          </cell>
        </row>
        <row r="9">
          <cell r="A9" t="str">
            <v>Nutzungsdauer</v>
          </cell>
          <cell r="B9">
            <v>5</v>
          </cell>
        </row>
        <row r="10">
          <cell r="A10" t="str">
            <v>Laufstunden/Jahr</v>
          </cell>
          <cell r="B10">
            <v>600</v>
          </cell>
          <cell r="C10">
            <v>800</v>
          </cell>
          <cell r="D10">
            <v>1000</v>
          </cell>
          <cell r="E10">
            <v>1200</v>
          </cell>
          <cell r="F10">
            <v>1400</v>
          </cell>
        </row>
        <row r="11">
          <cell r="A11" t="str">
            <v>Kalk. Zinssatz</v>
          </cell>
          <cell r="B11">
            <v>0.05</v>
          </cell>
        </row>
        <row r="13">
          <cell r="A13" t="str">
            <v>2. BERECHNUNG DER JAHRESKOSTEN</v>
          </cell>
        </row>
        <row r="15">
          <cell r="A15" t="str">
            <v>Kalk. Abschreibung</v>
          </cell>
          <cell r="F15">
            <v>9000</v>
          </cell>
        </row>
        <row r="16">
          <cell r="A16" t="str">
            <v>Kalk. Zinsen</v>
          </cell>
          <cell r="F16">
            <v>1250</v>
          </cell>
        </row>
        <row r="17">
          <cell r="A17" t="str">
            <v>Instandhaltungskosten</v>
          </cell>
          <cell r="F17">
            <v>2000</v>
          </cell>
        </row>
        <row r="18">
          <cell r="A18" t="str">
            <v>Sonstige fixe Kosten</v>
          </cell>
          <cell r="F18">
            <v>2000</v>
          </cell>
        </row>
        <row r="19">
          <cell r="A19" t="str">
            <v>Raumkosten</v>
          </cell>
          <cell r="B19">
            <v>30</v>
          </cell>
          <cell r="C19" t="str">
            <v>qm         x</v>
          </cell>
          <cell r="D19">
            <v>3</v>
          </cell>
          <cell r="E19" t="str">
            <v>€/qm          =</v>
          </cell>
          <cell r="F19">
            <v>1080</v>
          </cell>
        </row>
        <row r="20">
          <cell r="A20" t="str">
            <v>Energiekosten</v>
          </cell>
          <cell r="B20">
            <v>25</v>
          </cell>
          <cell r="C20" t="str">
            <v>KW/h     x</v>
          </cell>
          <cell r="D20">
            <v>0.5</v>
          </cell>
          <cell r="E20" t="str">
            <v>€/KW/h      =</v>
          </cell>
          <cell r="F20">
            <v>7500</v>
          </cell>
        </row>
        <row r="21">
          <cell r="A21" t="str">
            <v>Hilfs- u. Betriebsstoffe</v>
          </cell>
          <cell r="B21">
            <v>4</v>
          </cell>
          <cell r="C21" t="str">
            <v>€/h         x</v>
          </cell>
          <cell r="D21">
            <v>600</v>
          </cell>
          <cell r="E21" t="str">
            <v>Std/Jahr     =</v>
          </cell>
          <cell r="F21">
            <v>2400</v>
          </cell>
        </row>
        <row r="22">
          <cell r="A22" t="str">
            <v>Vollkosten im Jahr</v>
          </cell>
          <cell r="F22">
            <v>25230</v>
          </cell>
        </row>
        <row r="25">
          <cell r="A25" t="str">
            <v>3. BERECHNUNG DER KOSTEN JE STUNDE</v>
          </cell>
        </row>
        <row r="27">
          <cell r="C27" t="str">
            <v>Fix</v>
          </cell>
          <cell r="E27" t="str">
            <v>Variabel</v>
          </cell>
        </row>
        <row r="28">
          <cell r="A28" t="str">
            <v>Kostenaufteilung  ----------------&gt;</v>
          </cell>
          <cell r="C28" t="str">
            <v>%</v>
          </cell>
          <cell r="D28" t="str">
            <v>€</v>
          </cell>
          <cell r="E28" t="str">
            <v>%</v>
          </cell>
          <cell r="F28" t="str">
            <v>€</v>
          </cell>
        </row>
        <row r="30">
          <cell r="A30" t="str">
            <v>Kalk. Abschreibung</v>
          </cell>
          <cell r="C30">
            <v>1</v>
          </cell>
          <cell r="D30">
            <v>9000</v>
          </cell>
          <cell r="E30">
            <v>0</v>
          </cell>
          <cell r="F30">
            <v>0</v>
          </cell>
        </row>
        <row r="31">
          <cell r="A31" t="str">
            <v>Kalk. Zinsen</v>
          </cell>
          <cell r="C31">
            <v>1</v>
          </cell>
          <cell r="D31">
            <v>1250</v>
          </cell>
          <cell r="E31">
            <v>0</v>
          </cell>
          <cell r="F31">
            <v>0</v>
          </cell>
        </row>
        <row r="32">
          <cell r="A32" t="str">
            <v>Sonstige fixe Kosten</v>
          </cell>
          <cell r="C32">
            <v>0.5</v>
          </cell>
          <cell r="D32">
            <v>1000</v>
          </cell>
          <cell r="E32">
            <v>0.5</v>
          </cell>
          <cell r="F32">
            <v>1000</v>
          </cell>
        </row>
        <row r="33">
          <cell r="A33" t="str">
            <v>Raumkosten</v>
          </cell>
          <cell r="C33">
            <v>0.75</v>
          </cell>
          <cell r="D33">
            <v>810</v>
          </cell>
          <cell r="E33">
            <v>0.25</v>
          </cell>
          <cell r="F33">
            <v>270</v>
          </cell>
        </row>
        <row r="34">
          <cell r="A34" t="str">
            <v>Instandhaltungskosten</v>
          </cell>
          <cell r="C34">
            <v>0.5</v>
          </cell>
          <cell r="D34">
            <v>1000</v>
          </cell>
          <cell r="E34">
            <v>0.5</v>
          </cell>
          <cell r="F34">
            <v>1000</v>
          </cell>
        </row>
        <row r="35">
          <cell r="A35" t="str">
            <v>Energiekosten</v>
          </cell>
          <cell r="C35">
            <v>0.5</v>
          </cell>
          <cell r="D35">
            <v>3750</v>
          </cell>
          <cell r="E35">
            <v>0.5</v>
          </cell>
          <cell r="F35">
            <v>3750</v>
          </cell>
        </row>
        <row r="36">
          <cell r="A36" t="str">
            <v>Hilfs- u. Betriebsstoffe</v>
          </cell>
          <cell r="C36">
            <v>0.5</v>
          </cell>
          <cell r="D36">
            <v>1200</v>
          </cell>
          <cell r="E36">
            <v>0.5</v>
          </cell>
          <cell r="F36">
            <v>1200</v>
          </cell>
        </row>
        <row r="38">
          <cell r="A38" t="str">
            <v>Kosten pro Jahr      - fix -----------------&gt;</v>
          </cell>
          <cell r="D38">
            <v>18010</v>
          </cell>
          <cell r="F38" t="str">
            <v xml:space="preserve"> </v>
          </cell>
        </row>
        <row r="39">
          <cell r="A39" t="str">
            <v xml:space="preserve">                     - variabel --------------------------------&gt;</v>
          </cell>
          <cell r="F39">
            <v>7220</v>
          </cell>
        </row>
        <row r="41">
          <cell r="D41" t="str">
            <v>Fix</v>
          </cell>
          <cell r="E41" t="str">
            <v>Variabel</v>
          </cell>
          <cell r="F41" t="str">
            <v>Gesamt</v>
          </cell>
        </row>
        <row r="42">
          <cell r="A42" t="str">
            <v>Kosten pro Stunde ----------------&gt;</v>
          </cell>
          <cell r="D42" t="str">
            <v>€/Std.</v>
          </cell>
          <cell r="E42" t="str">
            <v>€/Std.</v>
          </cell>
          <cell r="F42" t="str">
            <v>€/Std.</v>
          </cell>
        </row>
        <row r="43">
          <cell r="A43" t="str">
            <v xml:space="preserve"> </v>
          </cell>
        </row>
        <row r="44">
          <cell r="A44" t="str">
            <v>Kalk. Abschreibung</v>
          </cell>
          <cell r="D44">
            <v>15</v>
          </cell>
          <cell r="E44">
            <v>0</v>
          </cell>
          <cell r="F44">
            <v>15</v>
          </cell>
        </row>
        <row r="45">
          <cell r="A45" t="str">
            <v>Kalk. Zinsen</v>
          </cell>
          <cell r="D45">
            <v>2.0833333333333335</v>
          </cell>
          <cell r="E45">
            <v>0</v>
          </cell>
          <cell r="F45">
            <v>2.0833333333333335</v>
          </cell>
        </row>
        <row r="46">
          <cell r="A46" t="str">
            <v>Instandhaltungskosten</v>
          </cell>
          <cell r="D46">
            <v>1.6666666666666667</v>
          </cell>
          <cell r="E46">
            <v>1.6666666666666667</v>
          </cell>
          <cell r="F46">
            <v>3.3333333333333335</v>
          </cell>
        </row>
        <row r="47">
          <cell r="A47" t="str">
            <v>Sonstige fixe Kosten</v>
          </cell>
          <cell r="D47">
            <v>1.35</v>
          </cell>
          <cell r="E47">
            <v>0.45</v>
          </cell>
          <cell r="F47">
            <v>1.8</v>
          </cell>
        </row>
        <row r="48">
          <cell r="A48" t="str">
            <v>Raumkosten</v>
          </cell>
          <cell r="D48">
            <v>1.6666666666666667</v>
          </cell>
          <cell r="E48">
            <v>1.6666666666666667</v>
          </cell>
          <cell r="F48">
            <v>3.3333333333333335</v>
          </cell>
        </row>
        <row r="49">
          <cell r="A49" t="str">
            <v>Energiekosten</v>
          </cell>
          <cell r="D49">
            <v>6.25</v>
          </cell>
          <cell r="E49">
            <v>6.25</v>
          </cell>
          <cell r="F49">
            <v>12.5</v>
          </cell>
        </row>
        <row r="50">
          <cell r="A50" t="str">
            <v>Hilfs- u. Betriebsstoffe</v>
          </cell>
          <cell r="D50">
            <v>2</v>
          </cell>
          <cell r="E50">
            <v>2</v>
          </cell>
          <cell r="F50">
            <v>4</v>
          </cell>
        </row>
        <row r="52">
          <cell r="A52" t="str">
            <v>Fixe Kosten je Stunde   ----------&gt;</v>
          </cell>
          <cell r="D52">
            <v>30.016666666666669</v>
          </cell>
        </row>
        <row r="53">
          <cell r="A53" t="str">
            <v>Variable Kosten je Stunde  -----------------&gt;</v>
          </cell>
          <cell r="E53">
            <v>12.033333333333333</v>
          </cell>
        </row>
        <row r="54">
          <cell r="A54" t="str">
            <v>Vollkosten je Stunde   -------------------------------&gt;</v>
          </cell>
          <cell r="F54">
            <v>42.05</v>
          </cell>
        </row>
        <row r="56">
          <cell r="A56" t="str">
            <v>(Jeweils ohne Lohnkosten und ohne anteilige Sachgemeinkosten)</v>
          </cell>
        </row>
        <row r="77">
          <cell r="C77">
            <v>18010</v>
          </cell>
        </row>
        <row r="78">
          <cell r="C78">
            <v>7220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Privat"/>
      <sheetName val="Kapitalbedarf"/>
      <sheetName val="Finanzierung"/>
      <sheetName val="Sicherheiten"/>
      <sheetName val="Mindestumsatz_Handwerk"/>
      <sheetName val="Mindestumsatz_Handel"/>
      <sheetName val="Ertragsplanung"/>
      <sheetName val="Lohn"/>
      <sheetName val="Masch."/>
      <sheetName val="Liquid"/>
      <sheetName val="Betriebsmittel"/>
      <sheetName val="Auftragskalkulation"/>
      <sheetName val="Handelskalkulation"/>
      <sheetName val="Ratendarlehen"/>
      <sheetName val="Abschreib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E16" t="str">
            <v xml:space="preserve"> </v>
          </cell>
        </row>
        <row r="17">
          <cell r="E17" t="str">
            <v xml:space="preserve"> </v>
          </cell>
        </row>
        <row r="18">
          <cell r="E18" t="str">
            <v xml:space="preserve"> </v>
          </cell>
        </row>
        <row r="19">
          <cell r="E19" t="str">
            <v xml:space="preserve"> </v>
          </cell>
        </row>
        <row r="20">
          <cell r="E20" t="str">
            <v xml:space="preserve"> </v>
          </cell>
        </row>
        <row r="21">
          <cell r="E21" t="str">
            <v xml:space="preserve"> </v>
          </cell>
        </row>
        <row r="22">
          <cell r="E22" t="str">
            <v xml:space="preserve"> </v>
          </cell>
        </row>
        <row r="23">
          <cell r="E23" t="str">
            <v xml:space="preserve"> </v>
          </cell>
        </row>
        <row r="24">
          <cell r="E24" t="str">
            <v xml:space="preserve"> </v>
          </cell>
        </row>
        <row r="25">
          <cell r="E25" t="str">
            <v xml:space="preserve"> </v>
          </cell>
        </row>
        <row r="26">
          <cell r="E26" t="str">
            <v xml:space="preserve"> </v>
          </cell>
        </row>
        <row r="27">
          <cell r="E27" t="str">
            <v xml:space="preserve"> </v>
          </cell>
        </row>
        <row r="28">
          <cell r="E28" t="str">
            <v xml:space="preserve"> </v>
          </cell>
        </row>
        <row r="29">
          <cell r="E29" t="str">
            <v xml:space="preserve"> </v>
          </cell>
        </row>
        <row r="30">
          <cell r="E30" t="str">
            <v xml:space="preserve"> </v>
          </cell>
        </row>
        <row r="31">
          <cell r="E31" t="str">
            <v xml:space="preserve"> </v>
          </cell>
        </row>
        <row r="32">
          <cell r="E32" t="str">
            <v xml:space="preserve"> </v>
          </cell>
        </row>
        <row r="33">
          <cell r="E33" t="str">
            <v xml:space="preserve"> </v>
          </cell>
        </row>
        <row r="34">
          <cell r="E34" t="str">
            <v xml:space="preserve"> </v>
          </cell>
        </row>
        <row r="35">
          <cell r="E35" t="str">
            <v xml:space="preserve"> </v>
          </cell>
        </row>
        <row r="36">
          <cell r="E36" t="str">
            <v xml:space="preserve"> </v>
          </cell>
        </row>
        <row r="37">
          <cell r="E37" t="str">
            <v xml:space="preserve"> </v>
          </cell>
        </row>
        <row r="38">
          <cell r="E38" t="str">
            <v xml:space="preserve"> </v>
          </cell>
        </row>
        <row r="39">
          <cell r="E39" t="str">
            <v xml:space="preserve"> </v>
          </cell>
        </row>
        <row r="46">
          <cell r="D46">
            <v>0</v>
          </cell>
          <cell r="E46">
            <v>0</v>
          </cell>
          <cell r="F46">
            <v>0</v>
          </cell>
        </row>
      </sheetData>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Privat"/>
      <sheetName val="Kapitalbedarf"/>
      <sheetName val="Finanzierung"/>
      <sheetName val="Sicherheiten"/>
      <sheetName val="Mindestumsatz_Handwerk"/>
      <sheetName val="Mindestumsatz_Handel"/>
      <sheetName val="Ertragsplanung"/>
      <sheetName val="Lohn"/>
      <sheetName val="Masch."/>
      <sheetName val="Liquid"/>
      <sheetName val="Betriebsmittel"/>
      <sheetName val="Auftragskalkulation"/>
      <sheetName val="Handelskalkulation"/>
      <sheetName val="Ratendarlehen"/>
      <sheetName val="Abschreib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E16" t="str">
            <v xml:space="preserve"> </v>
          </cell>
        </row>
        <row r="17">
          <cell r="E17" t="str">
            <v xml:space="preserve"> </v>
          </cell>
        </row>
        <row r="18">
          <cell r="E18" t="str">
            <v xml:space="preserve"> </v>
          </cell>
        </row>
        <row r="19">
          <cell r="E19" t="str">
            <v xml:space="preserve"> </v>
          </cell>
        </row>
        <row r="20">
          <cell r="E20" t="str">
            <v xml:space="preserve"> </v>
          </cell>
        </row>
        <row r="21">
          <cell r="E21" t="str">
            <v xml:space="preserve"> </v>
          </cell>
        </row>
        <row r="22">
          <cell r="E22" t="str">
            <v xml:space="preserve"> </v>
          </cell>
        </row>
        <row r="23">
          <cell r="E23" t="str">
            <v xml:space="preserve"> </v>
          </cell>
        </row>
        <row r="24">
          <cell r="E24" t="str">
            <v xml:space="preserve"> </v>
          </cell>
        </row>
        <row r="25">
          <cell r="E25" t="str">
            <v xml:space="preserve"> </v>
          </cell>
        </row>
        <row r="26">
          <cell r="E26" t="str">
            <v xml:space="preserve"> </v>
          </cell>
        </row>
        <row r="27">
          <cell r="E27" t="str">
            <v xml:space="preserve"> </v>
          </cell>
        </row>
        <row r="28">
          <cell r="E28" t="str">
            <v xml:space="preserve"> </v>
          </cell>
        </row>
        <row r="29">
          <cell r="E29" t="str">
            <v xml:space="preserve"> </v>
          </cell>
        </row>
        <row r="30">
          <cell r="E30" t="str">
            <v xml:space="preserve"> </v>
          </cell>
        </row>
        <row r="31">
          <cell r="E31" t="str">
            <v xml:space="preserve"> </v>
          </cell>
        </row>
        <row r="32">
          <cell r="E32" t="str">
            <v xml:space="preserve"> </v>
          </cell>
        </row>
        <row r="33">
          <cell r="E33" t="str">
            <v xml:space="preserve"> </v>
          </cell>
        </row>
        <row r="34">
          <cell r="E34" t="str">
            <v xml:space="preserve"> </v>
          </cell>
        </row>
        <row r="35">
          <cell r="E35" t="str">
            <v xml:space="preserve"> </v>
          </cell>
        </row>
        <row r="36">
          <cell r="E36" t="str">
            <v xml:space="preserve"> </v>
          </cell>
        </row>
        <row r="37">
          <cell r="E37" t="str">
            <v xml:space="preserve"> </v>
          </cell>
        </row>
        <row r="38">
          <cell r="E38" t="str">
            <v xml:space="preserve"> </v>
          </cell>
        </row>
        <row r="39">
          <cell r="E39" t="str">
            <v xml:space="preserve"> </v>
          </cell>
        </row>
        <row r="46">
          <cell r="D46">
            <v>0</v>
          </cell>
          <cell r="E46">
            <v>0</v>
          </cell>
          <cell r="F46">
            <v>0</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sheetName val="Stammdaten"/>
      <sheetName val="Start"/>
      <sheetName val="Formeln-Start"/>
      <sheetName val="Quick view"/>
      <sheetName val="Was koste ich als Arbeitnehmer"/>
      <sheetName val="Welcher Preis ist realistisch"/>
      <sheetName val="Start-F"/>
      <sheetName val="Kosten"/>
      <sheetName val="Formeln-1"/>
      <sheetName val="Unternehmer etc."/>
      <sheetName val="Formeln-P"/>
      <sheetName val="Projekte kalk. 1"/>
      <sheetName val="Projekte kalk.2"/>
      <sheetName val="Umsatz-u.Ertragspl."/>
      <sheetName val="Privatausgaben-Detail"/>
      <sheetName val="Info"/>
      <sheetName val="Projekte kalkulier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5">
          <cell r="J75">
            <v>0</v>
          </cell>
        </row>
        <row r="78">
          <cell r="J78">
            <v>0</v>
          </cell>
        </row>
        <row r="82">
          <cell r="J82">
            <v>0</v>
          </cell>
        </row>
      </sheetData>
      <sheetData sheetId="10">
        <row r="26">
          <cell r="G26">
            <v>1</v>
          </cell>
          <cell r="P26">
            <v>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kpit"/>
      <sheetName val="Stammdaten"/>
      <sheetName val="Start"/>
      <sheetName val="Formeln-Start"/>
      <sheetName val="Quick view"/>
      <sheetName val="Was koste ich als Arbeitnehmer"/>
      <sheetName val="Welcher Preis ist realistisch"/>
      <sheetName val="Start-F"/>
      <sheetName val="Kosten"/>
      <sheetName val="Formeln-1"/>
      <sheetName val="Unternehmer etc."/>
      <sheetName val="Formeln-P"/>
      <sheetName val="Projekte kalk. 1"/>
      <sheetName val="Projekte kalk.2"/>
      <sheetName val="Umsatz-u.Ertragspl."/>
      <sheetName val="Privatausgaben-Detail"/>
      <sheetName val="Info"/>
      <sheetName val="Projekte kalkulieren"/>
      <sheetName val="Quick view Budget"/>
      <sheetName val="Umsatzentwicklung"/>
      <sheetName val="Liquiditätsplanung"/>
      <sheetName val="Personal-Minijober"/>
      <sheetName val="Tabelle5"/>
      <sheetName val="Freelancer-Stundensatzkalkulato"/>
    </sheetNames>
    <sheetDataSet>
      <sheetData sheetId="0"/>
      <sheetData sheetId="1"/>
      <sheetData sheetId="2">
        <row r="13">
          <cell r="F13">
            <v>11</v>
          </cell>
        </row>
      </sheetData>
      <sheetData sheetId="3"/>
      <sheetData sheetId="4"/>
      <sheetData sheetId="5">
        <row r="52">
          <cell r="K52">
            <v>822.40175002991509</v>
          </cell>
        </row>
      </sheetData>
      <sheetData sheetId="6"/>
      <sheetData sheetId="7"/>
      <sheetData sheetId="8"/>
      <sheetData sheetId="9">
        <row r="75">
          <cell r="J75">
            <v>17801</v>
          </cell>
        </row>
        <row r="78">
          <cell r="J78">
            <v>11834</v>
          </cell>
        </row>
        <row r="82">
          <cell r="J82">
            <v>0</v>
          </cell>
        </row>
      </sheetData>
      <sheetData sheetId="10">
        <row r="26">
          <cell r="G26">
            <v>1</v>
          </cell>
          <cell r="P2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einbrecht.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Z56"/>
  <sheetViews>
    <sheetView zoomScale="90" zoomScaleNormal="90" workbookViewId="0">
      <selection activeCell="D28" sqref="D28"/>
    </sheetView>
  </sheetViews>
  <sheetFormatPr baseColWidth="10" defaultRowHeight="12.75" x14ac:dyDescent="0.2"/>
  <cols>
    <col min="1" max="1" width="1.42578125" style="124" customWidth="1"/>
    <col min="2" max="16" width="11.42578125" style="124"/>
    <col min="17" max="17" width="1.42578125" style="124" customWidth="1"/>
    <col min="18" max="16384" width="11.42578125" style="124"/>
  </cols>
  <sheetData>
    <row r="1" spans="1:26" x14ac:dyDescent="0.2">
      <c r="A1" s="121"/>
      <c r="B1" s="121"/>
      <c r="C1" s="121"/>
      <c r="D1" s="121"/>
      <c r="E1" s="121"/>
      <c r="F1" s="121"/>
      <c r="G1" s="121"/>
      <c r="H1" s="122"/>
      <c r="I1" s="121"/>
      <c r="J1" s="121"/>
      <c r="K1" s="121"/>
      <c r="L1" s="121"/>
      <c r="M1" s="121"/>
      <c r="N1" s="122"/>
      <c r="O1" s="122"/>
      <c r="P1" s="122"/>
      <c r="Q1" s="122"/>
      <c r="R1" s="122"/>
      <c r="S1" s="123"/>
      <c r="T1" s="123"/>
      <c r="U1" s="123"/>
      <c r="V1" s="123"/>
      <c r="W1" s="123"/>
      <c r="X1" s="123"/>
      <c r="Y1" s="123"/>
      <c r="Z1" s="123"/>
    </row>
    <row r="2" spans="1:26" x14ac:dyDescent="0.2">
      <c r="A2" s="122"/>
      <c r="B2" s="234"/>
      <c r="C2" s="235"/>
      <c r="D2" s="235"/>
      <c r="E2" s="236"/>
      <c r="F2" s="123"/>
      <c r="G2" s="123"/>
      <c r="H2" s="123"/>
      <c r="I2" s="123"/>
      <c r="J2" s="123"/>
      <c r="K2" s="123"/>
      <c r="L2" s="125"/>
      <c r="M2" s="123"/>
      <c r="N2" s="123"/>
      <c r="O2" s="243" t="s">
        <v>86</v>
      </c>
      <c r="P2" s="243"/>
      <c r="Q2" s="123"/>
      <c r="R2" s="123"/>
      <c r="S2" s="123"/>
      <c r="T2" s="123"/>
      <c r="U2" s="123"/>
      <c r="V2" s="123"/>
      <c r="W2" s="123"/>
      <c r="X2" s="123"/>
      <c r="Y2" s="123"/>
      <c r="Z2" s="123"/>
    </row>
    <row r="3" spans="1:26" x14ac:dyDescent="0.2">
      <c r="A3" s="122"/>
      <c r="B3" s="237"/>
      <c r="C3" s="238"/>
      <c r="D3" s="238"/>
      <c r="E3" s="239"/>
      <c r="F3" s="123"/>
      <c r="G3" s="123"/>
      <c r="H3" s="123"/>
      <c r="I3" s="123"/>
      <c r="J3" s="123"/>
      <c r="K3" s="123"/>
      <c r="L3" s="125"/>
      <c r="M3" s="123"/>
      <c r="N3" s="123"/>
      <c r="O3" s="243"/>
      <c r="P3" s="243"/>
      <c r="Q3" s="123"/>
      <c r="R3" s="123"/>
      <c r="S3" s="123"/>
      <c r="T3" s="123"/>
      <c r="U3" s="123"/>
      <c r="V3" s="123"/>
      <c r="W3" s="123"/>
      <c r="X3" s="123"/>
      <c r="Y3" s="123"/>
      <c r="Z3" s="123"/>
    </row>
    <row r="4" spans="1:26" ht="15" customHeight="1" x14ac:dyDescent="0.3">
      <c r="A4" s="122"/>
      <c r="B4" s="237"/>
      <c r="C4" s="238"/>
      <c r="D4" s="238"/>
      <c r="E4" s="239"/>
      <c r="F4" s="123"/>
      <c r="G4" s="123"/>
      <c r="H4" s="123"/>
      <c r="I4" s="123"/>
      <c r="J4" s="123"/>
      <c r="K4" s="244" t="s">
        <v>87</v>
      </c>
      <c r="L4" s="244"/>
      <c r="M4" s="244"/>
      <c r="N4" s="244"/>
      <c r="O4" s="243"/>
      <c r="P4" s="243"/>
      <c r="Q4" s="123"/>
      <c r="R4" s="123"/>
      <c r="S4" s="123"/>
      <c r="T4" s="123"/>
      <c r="U4" s="123"/>
      <c r="V4" s="123"/>
      <c r="W4" s="123"/>
      <c r="X4" s="123"/>
      <c r="Y4" s="123"/>
      <c r="Z4" s="123"/>
    </row>
    <row r="5" spans="1:26" ht="15" customHeight="1" x14ac:dyDescent="0.25">
      <c r="A5" s="122"/>
      <c r="B5" s="237"/>
      <c r="C5" s="238"/>
      <c r="D5" s="238"/>
      <c r="E5" s="239"/>
      <c r="F5" s="123"/>
      <c r="G5" s="123"/>
      <c r="H5" s="123"/>
      <c r="I5" s="123"/>
      <c r="J5" s="123"/>
      <c r="K5" s="245" t="s">
        <v>88</v>
      </c>
      <c r="L5" s="245"/>
      <c r="M5" s="245"/>
      <c r="N5" s="245"/>
      <c r="O5" s="243"/>
      <c r="P5" s="243"/>
      <c r="Q5" s="123"/>
      <c r="R5" s="123"/>
      <c r="S5" s="123"/>
      <c r="T5" s="123"/>
      <c r="U5" s="123"/>
      <c r="V5" s="123"/>
      <c r="W5" s="123"/>
      <c r="X5" s="123"/>
      <c r="Y5" s="123"/>
      <c r="Z5" s="123"/>
    </row>
    <row r="6" spans="1:26" ht="15.75" x14ac:dyDescent="0.25">
      <c r="A6" s="122"/>
      <c r="B6" s="237"/>
      <c r="C6" s="238"/>
      <c r="D6" s="238"/>
      <c r="E6" s="239"/>
      <c r="F6" s="123"/>
      <c r="G6" s="123"/>
      <c r="H6" s="123"/>
      <c r="I6" s="123"/>
      <c r="J6" s="123"/>
      <c r="K6" s="123"/>
      <c r="L6" s="126"/>
      <c r="M6" s="123"/>
      <c r="N6" s="123"/>
      <c r="O6" s="243"/>
      <c r="P6" s="243"/>
      <c r="Q6" s="123"/>
      <c r="R6" s="123"/>
      <c r="S6" s="123"/>
      <c r="T6" s="123"/>
      <c r="U6" s="123"/>
      <c r="V6" s="123"/>
      <c r="W6" s="123"/>
      <c r="X6" s="123"/>
      <c r="Y6" s="123"/>
      <c r="Z6" s="123"/>
    </row>
    <row r="7" spans="1:26" ht="15.75" x14ac:dyDescent="0.25">
      <c r="A7" s="122"/>
      <c r="B7" s="237"/>
      <c r="C7" s="238"/>
      <c r="D7" s="238"/>
      <c r="E7" s="239"/>
      <c r="F7" s="123"/>
      <c r="G7" s="123"/>
      <c r="H7" s="123"/>
      <c r="I7" s="123"/>
      <c r="J7" s="123"/>
      <c r="K7" s="123"/>
      <c r="L7" s="126" t="s">
        <v>89</v>
      </c>
      <c r="M7" s="123"/>
      <c r="N7" s="123"/>
      <c r="O7" s="243"/>
      <c r="P7" s="243"/>
      <c r="Q7" s="123"/>
      <c r="R7" s="123"/>
      <c r="S7" s="123"/>
      <c r="T7" s="123"/>
      <c r="U7" s="123"/>
      <c r="V7" s="123"/>
      <c r="W7" s="123"/>
      <c r="X7" s="123"/>
      <c r="Y7" s="123"/>
      <c r="Z7" s="123"/>
    </row>
    <row r="8" spans="1:26" ht="15.75" x14ac:dyDescent="0.25">
      <c r="A8" s="122"/>
      <c r="B8" s="237"/>
      <c r="C8" s="238"/>
      <c r="D8" s="238"/>
      <c r="E8" s="239"/>
      <c r="F8" s="123"/>
      <c r="G8" s="123"/>
      <c r="H8" s="123"/>
      <c r="I8" s="123"/>
      <c r="J8" s="123"/>
      <c r="K8" s="123"/>
      <c r="L8" s="126" t="s">
        <v>90</v>
      </c>
      <c r="M8" s="123"/>
      <c r="N8" s="123"/>
      <c r="O8" s="243"/>
      <c r="P8" s="243"/>
      <c r="Q8" s="123"/>
      <c r="R8" s="123"/>
      <c r="S8" s="123"/>
      <c r="T8" s="123"/>
      <c r="U8" s="123"/>
      <c r="V8" s="123"/>
      <c r="W8" s="123"/>
      <c r="X8" s="123"/>
      <c r="Y8" s="123"/>
      <c r="Z8" s="123"/>
    </row>
    <row r="9" spans="1:26" ht="15.75" x14ac:dyDescent="0.25">
      <c r="A9" s="122"/>
      <c r="B9" s="237"/>
      <c r="C9" s="238"/>
      <c r="D9" s="238"/>
      <c r="E9" s="239"/>
      <c r="F9" s="123"/>
      <c r="G9" s="123"/>
      <c r="H9" s="123"/>
      <c r="I9" s="123"/>
      <c r="J9" s="123"/>
      <c r="K9" s="123"/>
      <c r="L9" s="126"/>
      <c r="M9" s="123"/>
      <c r="N9" s="123"/>
      <c r="O9" s="123"/>
      <c r="P9" s="123"/>
      <c r="Q9" s="123"/>
      <c r="R9" s="123"/>
      <c r="S9" s="123"/>
      <c r="T9" s="123"/>
      <c r="U9" s="123"/>
      <c r="V9" s="123"/>
      <c r="W9" s="123"/>
      <c r="X9" s="123"/>
      <c r="Y9" s="123"/>
      <c r="Z9" s="123"/>
    </row>
    <row r="10" spans="1:26" ht="15.75" x14ac:dyDescent="0.25">
      <c r="A10" s="122"/>
      <c r="B10" s="237"/>
      <c r="C10" s="238"/>
      <c r="D10" s="238"/>
      <c r="E10" s="239"/>
      <c r="F10" s="123"/>
      <c r="G10" s="123"/>
      <c r="H10" s="123"/>
      <c r="I10" s="123"/>
      <c r="J10" s="123"/>
      <c r="K10" s="123"/>
      <c r="L10" s="126" t="s">
        <v>91</v>
      </c>
      <c r="M10" s="123"/>
      <c r="N10" s="123"/>
      <c r="O10" s="123"/>
      <c r="P10" s="123"/>
      <c r="Q10" s="123"/>
      <c r="R10" s="123"/>
      <c r="S10" s="123"/>
      <c r="T10" s="123"/>
      <c r="U10" s="123"/>
      <c r="V10" s="123"/>
      <c r="W10" s="123"/>
      <c r="X10" s="123"/>
      <c r="Y10" s="123"/>
      <c r="Z10" s="123"/>
    </row>
    <row r="11" spans="1:26" ht="15" x14ac:dyDescent="0.25">
      <c r="A11" s="122"/>
      <c r="B11" s="237"/>
      <c r="C11" s="238"/>
      <c r="D11" s="238"/>
      <c r="E11" s="239"/>
      <c r="F11" s="123"/>
      <c r="G11" s="123"/>
      <c r="H11" s="123"/>
      <c r="I11" s="123"/>
      <c r="J11" s="123"/>
      <c r="K11" s="123"/>
      <c r="L11" s="127" t="s">
        <v>92</v>
      </c>
      <c r="M11" s="123"/>
      <c r="N11" s="123"/>
      <c r="O11" s="123"/>
      <c r="P11" s="123"/>
      <c r="Q11" s="123"/>
      <c r="R11" s="123"/>
      <c r="S11" s="123"/>
      <c r="T11" s="123"/>
      <c r="U11" s="123"/>
      <c r="V11" s="123"/>
      <c r="W11" s="123"/>
      <c r="X11" s="123"/>
      <c r="Y11" s="123"/>
      <c r="Z11" s="123"/>
    </row>
    <row r="12" spans="1:26" ht="23.25" x14ac:dyDescent="0.25">
      <c r="A12" s="122"/>
      <c r="B12" s="237"/>
      <c r="C12" s="238"/>
      <c r="D12" s="238"/>
      <c r="E12" s="239"/>
      <c r="F12" s="123"/>
      <c r="G12" s="246"/>
      <c r="H12" s="246"/>
      <c r="I12" s="246"/>
      <c r="J12" s="246"/>
      <c r="K12" s="123"/>
      <c r="L12" s="126"/>
      <c r="M12" s="123"/>
      <c r="N12" s="123"/>
      <c r="O12" s="123"/>
      <c r="P12" s="123"/>
      <c r="Q12" s="123"/>
      <c r="R12" s="123"/>
      <c r="S12" s="123"/>
      <c r="T12" s="123"/>
      <c r="U12" s="123"/>
      <c r="V12" s="123"/>
      <c r="W12" s="123"/>
      <c r="X12" s="123"/>
      <c r="Y12" s="123"/>
      <c r="Z12" s="123"/>
    </row>
    <row r="13" spans="1:26" ht="18.75" x14ac:dyDescent="0.3">
      <c r="A13" s="122"/>
      <c r="B13" s="240"/>
      <c r="C13" s="241"/>
      <c r="D13" s="241"/>
      <c r="E13" s="242"/>
      <c r="F13" s="123"/>
      <c r="G13" s="123"/>
      <c r="H13" s="123"/>
      <c r="I13" s="123"/>
      <c r="J13" s="123"/>
      <c r="K13" s="123"/>
      <c r="L13" s="128"/>
      <c r="M13" s="123"/>
      <c r="N13" s="123"/>
      <c r="O13" s="123"/>
      <c r="P13" s="123"/>
      <c r="Q13" s="123"/>
      <c r="R13" s="123"/>
      <c r="S13" s="123"/>
      <c r="T13" s="123"/>
      <c r="U13" s="123"/>
      <c r="V13" s="123"/>
      <c r="W13" s="123"/>
      <c r="X13" s="123"/>
      <c r="Y13" s="123"/>
      <c r="Z13" s="123"/>
    </row>
    <row r="14" spans="1:26" ht="18.75" x14ac:dyDescent="0.3">
      <c r="A14" s="122"/>
      <c r="B14" s="129" t="s">
        <v>93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row>
    <row r="15" spans="1:26" ht="15.75" x14ac:dyDescent="0.25">
      <c r="A15" s="122"/>
      <c r="B15" s="130" t="s">
        <v>94</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row>
    <row r="16" spans="1:26" ht="15.75" x14ac:dyDescent="0.25">
      <c r="A16" s="122"/>
      <c r="B16" s="130" t="s">
        <v>95</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row>
    <row r="17" spans="1:26" ht="15.75" x14ac:dyDescent="0.25">
      <c r="A17" s="122"/>
      <c r="B17" s="131" t="s">
        <v>96</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row>
    <row r="18" spans="1:26" ht="15.75" x14ac:dyDescent="0.25">
      <c r="A18" s="122"/>
      <c r="B18" s="130" t="s">
        <v>97</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row>
    <row r="19" spans="1:26" ht="15.75" x14ac:dyDescent="0.2">
      <c r="A19" s="122"/>
      <c r="B19" s="13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row>
    <row r="20" spans="1:26" ht="15.75" x14ac:dyDescent="0.25">
      <c r="A20" s="122"/>
      <c r="B20" s="130" t="s">
        <v>98</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row>
    <row r="21" spans="1:26" ht="15.75" x14ac:dyDescent="0.25">
      <c r="A21" s="122"/>
      <c r="B21" s="130" t="s">
        <v>99</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row>
    <row r="22" spans="1:26" x14ac:dyDescent="0.2">
      <c r="A22" s="121"/>
      <c r="B22" s="121"/>
      <c r="C22" s="121"/>
      <c r="D22" s="121"/>
      <c r="E22" s="121"/>
      <c r="F22" s="121"/>
      <c r="G22" s="121"/>
      <c r="H22" s="122"/>
      <c r="I22" s="121"/>
      <c r="J22" s="121"/>
      <c r="K22" s="121"/>
      <c r="L22" s="121"/>
      <c r="M22" s="121"/>
      <c r="N22" s="122"/>
      <c r="O22" s="122"/>
      <c r="P22" s="122"/>
      <c r="Q22" s="122"/>
      <c r="R22" s="122"/>
      <c r="S22" s="123"/>
      <c r="T22" s="123"/>
      <c r="U22" s="123"/>
      <c r="V22" s="123"/>
      <c r="W22" s="123"/>
      <c r="X22" s="123"/>
      <c r="Y22" s="123"/>
      <c r="Z22" s="123"/>
    </row>
    <row r="23" spans="1:26" ht="18.75" x14ac:dyDescent="0.3">
      <c r="A23" s="122"/>
      <c r="B23" s="133"/>
      <c r="C23" s="134"/>
      <c r="D23" s="134"/>
      <c r="E23" s="134"/>
      <c r="F23" s="134"/>
      <c r="G23" s="134"/>
      <c r="H23" s="134"/>
      <c r="I23" s="134"/>
      <c r="J23" s="134"/>
      <c r="K23" s="134"/>
      <c r="L23" s="134"/>
      <c r="M23" s="134"/>
      <c r="N23" s="134"/>
      <c r="O23" s="134"/>
      <c r="P23" s="134"/>
      <c r="Q23" s="134"/>
      <c r="R23" s="134"/>
      <c r="S23" s="123"/>
      <c r="T23" s="123"/>
      <c r="U23" s="123"/>
      <c r="V23" s="123"/>
      <c r="W23" s="123"/>
      <c r="X23" s="123"/>
      <c r="Y23" s="123"/>
      <c r="Z23" s="123"/>
    </row>
    <row r="24" spans="1:26" ht="18.75" x14ac:dyDescent="0.3">
      <c r="A24" s="122"/>
      <c r="B24" s="135"/>
      <c r="C24" s="141"/>
      <c r="D24" s="136" t="s">
        <v>100</v>
      </c>
      <c r="E24" s="137"/>
      <c r="F24" s="137"/>
      <c r="G24" s="137"/>
      <c r="H24" s="136"/>
      <c r="I24" s="134"/>
      <c r="J24" s="134"/>
      <c r="K24" s="134"/>
      <c r="L24" s="134"/>
      <c r="M24" s="233" t="s">
        <v>101</v>
      </c>
      <c r="N24" s="233"/>
      <c r="O24" s="233"/>
      <c r="P24" s="233"/>
      <c r="Q24" s="233"/>
      <c r="R24" s="233"/>
      <c r="S24" s="123"/>
      <c r="T24" s="123"/>
      <c r="U24" s="123"/>
      <c r="V24" s="123"/>
      <c r="W24" s="123"/>
      <c r="X24" s="123"/>
      <c r="Y24" s="123"/>
      <c r="Z24" s="123"/>
    </row>
    <row r="25" spans="1:26" ht="18.75" x14ac:dyDescent="0.3">
      <c r="A25" s="122"/>
      <c r="B25" s="135"/>
      <c r="C25" s="141"/>
      <c r="D25" s="137"/>
      <c r="E25" s="137"/>
      <c r="F25" s="137"/>
      <c r="G25" s="137"/>
      <c r="H25" s="137"/>
      <c r="I25" s="134"/>
      <c r="J25" s="134"/>
      <c r="K25" s="134"/>
      <c r="L25" s="134"/>
      <c r="M25" s="233"/>
      <c r="N25" s="233"/>
      <c r="O25" s="233"/>
      <c r="P25" s="233"/>
      <c r="Q25" s="233"/>
      <c r="R25" s="233"/>
      <c r="S25" s="123"/>
      <c r="T25" s="123"/>
      <c r="U25" s="123"/>
      <c r="V25" s="123"/>
      <c r="W25" s="123"/>
      <c r="X25" s="123"/>
      <c r="Y25" s="123"/>
      <c r="Z25" s="123"/>
    </row>
    <row r="26" spans="1:26" ht="18.75" x14ac:dyDescent="0.3">
      <c r="A26" s="122"/>
      <c r="B26" s="138"/>
      <c r="C26" s="137"/>
      <c r="D26" s="140" t="s">
        <v>109</v>
      </c>
      <c r="E26" s="137"/>
      <c r="F26" s="137"/>
      <c r="G26" s="137"/>
      <c r="H26" s="136"/>
      <c r="I26" s="134"/>
      <c r="J26" s="134"/>
      <c r="K26" s="134"/>
      <c r="L26" s="134"/>
      <c r="M26" s="139"/>
      <c r="N26" s="134"/>
      <c r="O26" s="134"/>
      <c r="P26" s="134"/>
      <c r="Q26" s="134"/>
      <c r="R26" s="134"/>
      <c r="S26" s="123"/>
      <c r="T26" s="123"/>
      <c r="U26" s="123"/>
      <c r="V26" s="123"/>
      <c r="W26" s="123"/>
      <c r="X26" s="123"/>
      <c r="Y26" s="123"/>
      <c r="Z26" s="123"/>
    </row>
    <row r="27" spans="1:26" ht="18.75" x14ac:dyDescent="0.3">
      <c r="A27" s="121"/>
      <c r="B27" s="138"/>
      <c r="C27" s="137"/>
      <c r="D27" s="137"/>
      <c r="E27" s="137"/>
      <c r="F27" s="137"/>
      <c r="G27" s="137"/>
      <c r="H27" s="137"/>
      <c r="I27" s="134"/>
      <c r="J27" s="134"/>
      <c r="K27" s="134"/>
      <c r="L27" s="134"/>
      <c r="M27" s="139" t="s">
        <v>105</v>
      </c>
      <c r="N27" s="134"/>
      <c r="O27" s="134"/>
      <c r="P27" s="134"/>
      <c r="Q27" s="134"/>
      <c r="R27" s="134"/>
      <c r="S27" s="123"/>
      <c r="T27" s="123"/>
      <c r="U27" s="123"/>
      <c r="V27" s="123"/>
      <c r="W27" s="123"/>
      <c r="X27" s="123"/>
      <c r="Y27" s="123"/>
      <c r="Z27" s="123"/>
    </row>
    <row r="28" spans="1:26" ht="18.75" x14ac:dyDescent="0.3">
      <c r="A28" s="121"/>
      <c r="B28" s="135"/>
      <c r="C28" s="137"/>
      <c r="D28" s="140" t="s">
        <v>104</v>
      </c>
      <c r="E28" s="137"/>
      <c r="F28" s="137"/>
      <c r="G28" s="137"/>
      <c r="H28" s="136"/>
      <c r="I28" s="134"/>
      <c r="J28" s="134"/>
      <c r="K28" s="134"/>
      <c r="L28" s="134"/>
      <c r="M28" s="139"/>
      <c r="N28" s="134"/>
      <c r="O28" s="134"/>
      <c r="P28" s="134"/>
      <c r="Q28" s="134"/>
      <c r="R28" s="134"/>
      <c r="S28" s="123"/>
      <c r="T28" s="123"/>
      <c r="U28" s="123"/>
      <c r="V28" s="123"/>
      <c r="W28" s="123"/>
      <c r="X28" s="123"/>
      <c r="Y28" s="123"/>
      <c r="Z28" s="123"/>
    </row>
    <row r="29" spans="1:26" ht="18.75" x14ac:dyDescent="0.3">
      <c r="A29" s="121"/>
      <c r="B29" s="135"/>
      <c r="C29" s="134"/>
      <c r="D29" s="137"/>
      <c r="E29" s="137"/>
      <c r="F29" s="137"/>
      <c r="G29" s="137"/>
      <c r="H29" s="137"/>
      <c r="I29" s="134"/>
      <c r="J29" s="134"/>
      <c r="K29" s="134"/>
      <c r="L29" s="134"/>
      <c r="M29" s="139" t="s">
        <v>102</v>
      </c>
      <c r="N29" s="134"/>
      <c r="O29" s="134"/>
      <c r="P29" s="134"/>
      <c r="Q29" s="134"/>
      <c r="R29" s="134"/>
      <c r="S29" s="123"/>
      <c r="T29" s="123"/>
      <c r="U29" s="123"/>
      <c r="V29" s="123"/>
      <c r="W29" s="123"/>
      <c r="X29" s="123"/>
      <c r="Y29" s="123"/>
      <c r="Z29" s="123"/>
    </row>
    <row r="30" spans="1:26" ht="18.75" x14ac:dyDescent="0.3">
      <c r="A30" s="121"/>
      <c r="B30" s="134"/>
      <c r="C30" s="134"/>
      <c r="D30" s="140" t="s">
        <v>141</v>
      </c>
      <c r="E30" s="137"/>
      <c r="F30" s="137"/>
      <c r="G30" s="137"/>
      <c r="H30" s="136"/>
      <c r="I30" s="134"/>
      <c r="J30" s="134"/>
      <c r="K30" s="134"/>
      <c r="L30" s="134"/>
      <c r="M30" s="139"/>
      <c r="N30" s="134"/>
      <c r="O30" s="134"/>
      <c r="P30" s="134"/>
      <c r="Q30" s="134"/>
      <c r="R30" s="134"/>
      <c r="S30" s="123"/>
      <c r="T30" s="123"/>
      <c r="U30" s="123"/>
      <c r="V30" s="123"/>
      <c r="W30" s="123"/>
      <c r="X30" s="123"/>
      <c r="Y30" s="123"/>
      <c r="Z30" s="123"/>
    </row>
    <row r="31" spans="1:26" ht="18.75" x14ac:dyDescent="0.3">
      <c r="A31" s="121"/>
      <c r="B31" s="135"/>
      <c r="C31" s="134"/>
      <c r="D31" s="137"/>
      <c r="E31" s="137"/>
      <c r="F31" s="137"/>
      <c r="G31" s="137"/>
      <c r="H31" s="137"/>
      <c r="I31" s="134"/>
      <c r="J31" s="134"/>
      <c r="K31" s="134"/>
      <c r="L31" s="134"/>
      <c r="M31" s="139" t="s">
        <v>106</v>
      </c>
      <c r="N31" s="134"/>
      <c r="O31" s="134"/>
      <c r="P31" s="134"/>
      <c r="Q31" s="134"/>
      <c r="R31" s="134"/>
      <c r="S31" s="123"/>
      <c r="T31" s="123"/>
      <c r="U31" s="123"/>
      <c r="V31" s="123"/>
      <c r="W31" s="123"/>
      <c r="X31" s="123"/>
      <c r="Y31" s="123"/>
      <c r="Z31" s="123"/>
    </row>
    <row r="32" spans="1:26" ht="18.75" x14ac:dyDescent="0.3">
      <c r="A32" s="122"/>
      <c r="B32" s="134"/>
      <c r="C32" s="134"/>
      <c r="D32" s="136"/>
      <c r="E32" s="137"/>
      <c r="F32" s="137"/>
      <c r="G32" s="137"/>
      <c r="H32" s="136"/>
      <c r="I32" s="134"/>
      <c r="J32" s="134"/>
      <c r="K32" s="134"/>
      <c r="L32" s="134"/>
      <c r="M32" s="139"/>
      <c r="N32" s="134"/>
      <c r="O32" s="134"/>
      <c r="P32" s="134"/>
      <c r="Q32" s="134"/>
      <c r="R32" s="134"/>
      <c r="S32" s="123"/>
      <c r="T32" s="123"/>
      <c r="U32" s="123"/>
      <c r="V32" s="123"/>
      <c r="W32" s="123"/>
      <c r="X32" s="123"/>
      <c r="Y32" s="123"/>
      <c r="Z32" s="123"/>
    </row>
    <row r="33" spans="1:26" ht="18.75" x14ac:dyDescent="0.3">
      <c r="A33" s="122"/>
      <c r="B33" s="134"/>
      <c r="C33" s="134"/>
      <c r="D33" s="137"/>
      <c r="E33" s="137"/>
      <c r="F33" s="137"/>
      <c r="G33" s="137"/>
      <c r="H33" s="137"/>
      <c r="I33" s="134"/>
      <c r="J33" s="134"/>
      <c r="K33" s="134"/>
      <c r="L33" s="134"/>
      <c r="M33" s="139" t="s">
        <v>103</v>
      </c>
      <c r="N33" s="134"/>
      <c r="O33" s="134"/>
      <c r="P33" s="134"/>
      <c r="Q33" s="134"/>
      <c r="R33" s="134"/>
      <c r="S33" s="123"/>
      <c r="T33" s="123"/>
      <c r="U33" s="123"/>
      <c r="V33" s="123"/>
      <c r="W33" s="123"/>
      <c r="X33" s="123"/>
      <c r="Y33" s="123"/>
      <c r="Z33" s="123"/>
    </row>
    <row r="34" spans="1:26" ht="18.75" x14ac:dyDescent="0.3">
      <c r="A34" s="122"/>
      <c r="B34" s="134"/>
      <c r="C34" s="134"/>
      <c r="D34" s="136"/>
      <c r="E34" s="137"/>
      <c r="F34" s="137"/>
      <c r="G34" s="137"/>
      <c r="H34" s="136"/>
      <c r="I34" s="134"/>
      <c r="J34" s="134"/>
      <c r="K34" s="134"/>
      <c r="L34" s="134"/>
      <c r="M34" s="139"/>
      <c r="N34" s="134"/>
      <c r="O34" s="134"/>
      <c r="P34" s="134"/>
      <c r="Q34" s="134"/>
      <c r="R34" s="134"/>
      <c r="S34" s="123"/>
      <c r="T34" s="123"/>
      <c r="U34" s="123"/>
      <c r="V34" s="123"/>
      <c r="W34" s="123"/>
      <c r="X34" s="123"/>
      <c r="Y34" s="123"/>
      <c r="Z34" s="123"/>
    </row>
    <row r="35" spans="1:26" ht="18.75" x14ac:dyDescent="0.3">
      <c r="A35" s="122"/>
      <c r="B35" s="134"/>
      <c r="C35" s="134"/>
      <c r="D35" s="134"/>
      <c r="E35" s="134"/>
      <c r="F35" s="134"/>
      <c r="G35" s="134"/>
      <c r="H35" s="134"/>
      <c r="I35" s="134"/>
      <c r="J35" s="134"/>
      <c r="K35" s="134"/>
      <c r="L35" s="134"/>
      <c r="M35" s="139" t="s">
        <v>107</v>
      </c>
      <c r="N35" s="134"/>
      <c r="O35" s="134"/>
      <c r="P35" s="134"/>
      <c r="Q35" s="134"/>
      <c r="R35" s="134"/>
      <c r="S35" s="123"/>
      <c r="T35" s="123"/>
      <c r="U35" s="123"/>
      <c r="V35" s="123"/>
      <c r="W35" s="123"/>
      <c r="X35" s="123"/>
      <c r="Y35" s="123"/>
      <c r="Z35" s="123"/>
    </row>
    <row r="36" spans="1:26" ht="18.75" x14ac:dyDescent="0.3">
      <c r="A36" s="121"/>
      <c r="B36" s="134"/>
      <c r="C36" s="134"/>
      <c r="D36" s="134"/>
      <c r="E36" s="134"/>
      <c r="F36" s="134"/>
      <c r="G36" s="134"/>
      <c r="H36" s="134"/>
      <c r="I36" s="134"/>
      <c r="J36" s="134"/>
      <c r="K36" s="134"/>
      <c r="L36" s="134"/>
      <c r="M36" s="139"/>
      <c r="N36" s="134"/>
      <c r="O36" s="134"/>
      <c r="P36" s="134"/>
      <c r="Q36" s="134"/>
      <c r="R36" s="134"/>
      <c r="S36" s="123"/>
      <c r="T36" s="123"/>
      <c r="U36" s="123"/>
      <c r="V36" s="123"/>
      <c r="W36" s="123"/>
      <c r="X36" s="123"/>
      <c r="Y36" s="123"/>
      <c r="Z36" s="123"/>
    </row>
    <row r="37" spans="1:26" ht="18.75" x14ac:dyDescent="0.3">
      <c r="A37" s="121"/>
      <c r="B37" s="134"/>
      <c r="C37" s="134"/>
      <c r="D37" s="134"/>
      <c r="E37" s="134"/>
      <c r="F37" s="134"/>
      <c r="G37" s="134"/>
      <c r="H37" s="134"/>
      <c r="I37" s="134"/>
      <c r="J37" s="134"/>
      <c r="K37" s="134"/>
      <c r="L37" s="134"/>
      <c r="M37" s="134"/>
      <c r="N37" s="134"/>
      <c r="O37" s="134"/>
      <c r="P37" s="134"/>
      <c r="Q37" s="134"/>
      <c r="R37" s="134"/>
      <c r="S37" s="123"/>
      <c r="T37" s="123"/>
      <c r="U37" s="123"/>
      <c r="V37" s="123"/>
      <c r="W37" s="123"/>
      <c r="X37" s="123"/>
      <c r="Y37" s="123"/>
      <c r="Z37" s="123"/>
    </row>
    <row r="38" spans="1:26" ht="18.75" x14ac:dyDescent="0.3">
      <c r="A38" s="121"/>
      <c r="B38" s="134"/>
      <c r="C38" s="134"/>
      <c r="D38" s="134"/>
      <c r="E38" s="134"/>
      <c r="F38" s="134"/>
      <c r="G38" s="134"/>
      <c r="H38" s="134"/>
      <c r="I38" s="134"/>
      <c r="J38" s="134"/>
      <c r="K38" s="134"/>
      <c r="L38" s="134"/>
      <c r="M38" s="139"/>
      <c r="N38" s="134"/>
      <c r="O38" s="134"/>
      <c r="P38" s="134"/>
      <c r="Q38" s="134"/>
      <c r="R38" s="134"/>
      <c r="S38" s="123"/>
      <c r="T38" s="123"/>
      <c r="U38" s="123"/>
      <c r="V38" s="123"/>
      <c r="W38" s="123"/>
      <c r="X38" s="123"/>
      <c r="Y38" s="123"/>
      <c r="Z38" s="123"/>
    </row>
    <row r="39" spans="1:26" ht="18.75" x14ac:dyDescent="0.3">
      <c r="A39" s="121"/>
      <c r="B39" s="134"/>
      <c r="C39" s="134"/>
      <c r="D39" s="134"/>
      <c r="E39" s="134"/>
      <c r="F39" s="134"/>
      <c r="G39" s="134"/>
      <c r="H39" s="134"/>
      <c r="I39" s="134"/>
      <c r="J39" s="134"/>
      <c r="K39" s="134"/>
      <c r="L39" s="134"/>
      <c r="M39" s="134"/>
      <c r="N39" s="134"/>
      <c r="O39" s="134"/>
      <c r="P39" s="134"/>
      <c r="Q39" s="134"/>
      <c r="R39" s="134"/>
      <c r="S39" s="123"/>
      <c r="T39" s="123"/>
      <c r="U39" s="123"/>
      <c r="V39" s="123"/>
      <c r="W39" s="123"/>
      <c r="X39" s="123"/>
      <c r="Y39" s="123"/>
      <c r="Z39" s="123"/>
    </row>
    <row r="40" spans="1:26" ht="18.75" x14ac:dyDescent="0.3">
      <c r="A40" s="121"/>
      <c r="B40" s="134"/>
      <c r="C40" s="134"/>
      <c r="D40" s="134"/>
      <c r="E40" s="134"/>
      <c r="F40" s="134"/>
      <c r="G40" s="134"/>
      <c r="H40" s="134"/>
      <c r="I40" s="134"/>
      <c r="J40" s="134"/>
      <c r="K40" s="134"/>
      <c r="L40" s="134"/>
      <c r="M40" s="139"/>
      <c r="N40" s="134"/>
      <c r="O40" s="134"/>
      <c r="P40" s="134"/>
      <c r="Q40" s="134"/>
      <c r="R40" s="134"/>
      <c r="S40" s="123"/>
      <c r="T40" s="123"/>
      <c r="U40" s="123"/>
      <c r="V40" s="123"/>
      <c r="W40" s="123"/>
      <c r="X40" s="123"/>
      <c r="Y40" s="123"/>
      <c r="Z40" s="123"/>
    </row>
    <row r="41" spans="1:26" ht="18.75" x14ac:dyDescent="0.3">
      <c r="A41" s="122"/>
      <c r="B41" s="134"/>
      <c r="C41" s="134"/>
      <c r="D41" s="134"/>
      <c r="E41" s="134"/>
      <c r="F41" s="134"/>
      <c r="G41" s="134"/>
      <c r="H41" s="134"/>
      <c r="I41" s="134"/>
      <c r="J41" s="134"/>
      <c r="K41" s="134"/>
      <c r="L41" s="134"/>
      <c r="M41" s="134"/>
      <c r="N41" s="134"/>
      <c r="O41" s="134"/>
      <c r="P41" s="134"/>
      <c r="Q41" s="134"/>
      <c r="R41" s="134"/>
      <c r="S41" s="126"/>
      <c r="T41" s="123"/>
      <c r="U41" s="123"/>
      <c r="V41" s="123"/>
      <c r="W41" s="123"/>
      <c r="X41" s="123"/>
      <c r="Y41" s="123"/>
      <c r="Z41" s="123"/>
    </row>
    <row r="42" spans="1:26" ht="18.75" x14ac:dyDescent="0.3">
      <c r="A42" s="122"/>
      <c r="B42" s="134"/>
      <c r="C42" s="134"/>
      <c r="D42" s="134"/>
      <c r="E42" s="134"/>
      <c r="F42" s="134"/>
      <c r="G42" s="134"/>
      <c r="H42" s="134"/>
      <c r="I42" s="134"/>
      <c r="J42" s="134"/>
      <c r="K42" s="134"/>
      <c r="L42" s="134"/>
      <c r="M42" s="139"/>
      <c r="N42" s="134"/>
      <c r="O42" s="134"/>
      <c r="P42" s="134"/>
      <c r="Q42" s="134"/>
      <c r="R42" s="134"/>
      <c r="S42" s="126"/>
      <c r="T42" s="123"/>
      <c r="U42" s="123"/>
      <c r="V42" s="123"/>
      <c r="W42" s="123"/>
      <c r="X42" s="123"/>
      <c r="Y42" s="123"/>
      <c r="Z42" s="123"/>
    </row>
    <row r="43" spans="1:26" ht="18.75" x14ac:dyDescent="0.3">
      <c r="A43" s="122"/>
      <c r="B43" s="134"/>
      <c r="C43" s="134"/>
      <c r="D43" s="134"/>
      <c r="E43" s="134"/>
      <c r="F43" s="134"/>
      <c r="G43" s="134"/>
      <c r="H43" s="134"/>
      <c r="I43" s="134"/>
      <c r="J43" s="134"/>
      <c r="K43" s="134"/>
      <c r="L43" s="134"/>
      <c r="M43" s="134"/>
      <c r="N43" s="134"/>
      <c r="O43" s="134"/>
      <c r="P43" s="134"/>
      <c r="Q43" s="134"/>
      <c r="R43" s="134"/>
      <c r="S43" s="126"/>
      <c r="T43" s="123"/>
      <c r="U43" s="123"/>
      <c r="V43" s="123"/>
      <c r="W43" s="123"/>
      <c r="X43" s="123"/>
      <c r="Y43" s="123"/>
      <c r="Z43" s="123"/>
    </row>
    <row r="44" spans="1:26" ht="18.75" x14ac:dyDescent="0.3">
      <c r="A44" s="122"/>
      <c r="B44" s="134"/>
      <c r="C44" s="134"/>
      <c r="D44" s="134"/>
      <c r="E44" s="134"/>
      <c r="F44" s="134"/>
      <c r="G44" s="134"/>
      <c r="H44" s="134"/>
      <c r="I44" s="134"/>
      <c r="J44" s="134"/>
      <c r="K44" s="134"/>
      <c r="L44" s="134"/>
      <c r="M44" s="134"/>
      <c r="N44" s="134"/>
      <c r="O44" s="134"/>
      <c r="P44" s="134"/>
      <c r="Q44" s="134"/>
      <c r="R44" s="134"/>
      <c r="S44" s="126"/>
      <c r="T44" s="123"/>
      <c r="U44" s="123"/>
      <c r="V44" s="123"/>
      <c r="W44" s="123"/>
      <c r="X44" s="123"/>
      <c r="Y44" s="123"/>
      <c r="Z44" s="123"/>
    </row>
    <row r="45" spans="1:26" ht="18.75" x14ac:dyDescent="0.3">
      <c r="A45" s="121"/>
      <c r="B45" s="134"/>
      <c r="C45" s="134"/>
      <c r="D45" s="134"/>
      <c r="E45" s="134"/>
      <c r="F45" s="134"/>
      <c r="G45" s="134"/>
      <c r="H45" s="134"/>
      <c r="I45" s="134"/>
      <c r="J45" s="134"/>
      <c r="K45" s="134"/>
      <c r="L45" s="134"/>
      <c r="M45" s="134"/>
      <c r="N45" s="134"/>
      <c r="O45" s="134"/>
      <c r="P45" s="134"/>
      <c r="Q45" s="134"/>
      <c r="R45" s="134"/>
      <c r="S45" s="126"/>
      <c r="T45" s="123"/>
      <c r="U45" s="123"/>
      <c r="V45" s="123"/>
      <c r="W45" s="123"/>
      <c r="X45" s="123"/>
      <c r="Y45" s="123"/>
      <c r="Z45" s="123"/>
    </row>
    <row r="46" spans="1:26" ht="18.75" x14ac:dyDescent="0.3">
      <c r="A46" s="121"/>
      <c r="B46" s="134"/>
      <c r="C46" s="134"/>
      <c r="D46" s="134"/>
      <c r="E46" s="134"/>
      <c r="F46" s="134"/>
      <c r="G46" s="134"/>
      <c r="H46" s="134"/>
      <c r="I46" s="134"/>
      <c r="J46" s="134"/>
      <c r="K46" s="134"/>
      <c r="L46" s="134"/>
      <c r="M46" s="134"/>
      <c r="N46" s="134"/>
      <c r="O46" s="134"/>
      <c r="P46" s="134"/>
      <c r="Q46" s="134"/>
      <c r="R46" s="134"/>
      <c r="S46" s="126"/>
      <c r="T46" s="123"/>
      <c r="U46" s="123"/>
      <c r="V46" s="123"/>
      <c r="W46" s="123"/>
      <c r="X46" s="123"/>
      <c r="Y46" s="123"/>
      <c r="Z46" s="123"/>
    </row>
    <row r="47" spans="1:26" ht="18.75" x14ac:dyDescent="0.3">
      <c r="A47" s="121"/>
      <c r="B47" s="134"/>
      <c r="C47" s="134"/>
      <c r="D47" s="134"/>
      <c r="E47" s="134"/>
      <c r="F47" s="134"/>
      <c r="G47" s="134"/>
      <c r="H47" s="134"/>
      <c r="I47" s="134"/>
      <c r="J47" s="134"/>
      <c r="K47" s="134"/>
      <c r="L47" s="134"/>
      <c r="M47" s="134"/>
      <c r="N47" s="134"/>
      <c r="O47" s="134"/>
      <c r="P47" s="134"/>
      <c r="Q47" s="134"/>
      <c r="R47" s="134"/>
      <c r="S47" s="126"/>
      <c r="T47" s="123"/>
      <c r="U47" s="123"/>
      <c r="V47" s="123"/>
      <c r="W47" s="123"/>
      <c r="X47" s="123"/>
      <c r="Y47" s="123"/>
      <c r="Z47" s="123"/>
    </row>
    <row r="48" spans="1:26" ht="18.75" x14ac:dyDescent="0.3">
      <c r="A48" s="121"/>
      <c r="B48" s="134"/>
      <c r="C48" s="134"/>
      <c r="D48" s="134"/>
      <c r="E48" s="134"/>
      <c r="F48" s="134"/>
      <c r="G48" s="134"/>
      <c r="H48" s="134"/>
      <c r="I48" s="134"/>
      <c r="J48" s="134"/>
      <c r="K48" s="134"/>
      <c r="L48" s="134"/>
      <c r="M48" s="134"/>
      <c r="N48" s="134"/>
      <c r="O48" s="134"/>
      <c r="P48" s="134"/>
      <c r="Q48" s="134"/>
      <c r="R48" s="134"/>
      <c r="S48" s="126"/>
      <c r="T48" s="123"/>
      <c r="U48" s="123"/>
      <c r="V48" s="123"/>
      <c r="W48" s="123"/>
      <c r="X48" s="123"/>
      <c r="Y48" s="123"/>
      <c r="Z48" s="123"/>
    </row>
    <row r="49" spans="1:26" ht="18.75" x14ac:dyDescent="0.3">
      <c r="A49" s="121"/>
      <c r="B49" s="134"/>
      <c r="C49" s="134"/>
      <c r="D49" s="134"/>
      <c r="E49" s="134"/>
      <c r="F49" s="134"/>
      <c r="G49" s="134"/>
      <c r="H49" s="134"/>
      <c r="I49" s="134"/>
      <c r="J49" s="134"/>
      <c r="K49" s="134"/>
      <c r="L49" s="134"/>
      <c r="M49" s="134"/>
      <c r="N49" s="134"/>
      <c r="O49" s="134"/>
      <c r="P49" s="134"/>
      <c r="Q49" s="134"/>
      <c r="R49" s="134"/>
      <c r="S49" s="126"/>
      <c r="T49" s="123"/>
      <c r="U49" s="123"/>
      <c r="V49" s="123"/>
      <c r="W49" s="123"/>
      <c r="X49" s="123"/>
      <c r="Y49" s="123"/>
      <c r="Z49" s="123"/>
    </row>
    <row r="50" spans="1:26" ht="18.75" x14ac:dyDescent="0.3">
      <c r="A50" s="123"/>
      <c r="B50" s="134"/>
      <c r="C50" s="134"/>
      <c r="D50" s="134"/>
      <c r="E50" s="134"/>
      <c r="F50" s="134"/>
      <c r="G50" s="134"/>
      <c r="H50" s="134"/>
      <c r="I50" s="134"/>
      <c r="J50" s="134"/>
      <c r="K50" s="134"/>
      <c r="L50" s="134"/>
      <c r="M50" s="134"/>
      <c r="N50" s="134"/>
      <c r="O50" s="134"/>
      <c r="P50" s="134"/>
      <c r="Q50" s="134"/>
      <c r="R50" s="134"/>
      <c r="S50" s="126"/>
      <c r="T50" s="123"/>
      <c r="U50" s="123"/>
      <c r="V50" s="123"/>
      <c r="W50" s="123"/>
      <c r="X50" s="123"/>
      <c r="Y50" s="123"/>
      <c r="Z50" s="123"/>
    </row>
    <row r="51" spans="1:26" ht="18.75" x14ac:dyDescent="0.3">
      <c r="A51" s="123"/>
      <c r="B51" s="134"/>
      <c r="C51" s="134"/>
      <c r="D51" s="134"/>
      <c r="E51" s="134"/>
      <c r="F51" s="134"/>
      <c r="G51" s="134"/>
      <c r="H51" s="134"/>
      <c r="I51" s="134"/>
      <c r="J51" s="134"/>
      <c r="K51" s="134"/>
      <c r="L51" s="134"/>
      <c r="M51" s="134"/>
      <c r="N51" s="134"/>
      <c r="O51" s="134"/>
      <c r="P51" s="134"/>
      <c r="Q51" s="134"/>
      <c r="R51" s="134"/>
      <c r="S51" s="126"/>
      <c r="T51" s="123"/>
      <c r="U51" s="123"/>
      <c r="V51" s="123"/>
      <c r="W51" s="123"/>
      <c r="X51" s="123"/>
      <c r="Y51" s="123"/>
      <c r="Z51" s="123"/>
    </row>
    <row r="52" spans="1:26" ht="18.75" x14ac:dyDescent="0.3">
      <c r="A52" s="123"/>
      <c r="B52" s="134"/>
      <c r="C52" s="134"/>
      <c r="D52" s="134"/>
      <c r="E52" s="134"/>
      <c r="F52" s="134"/>
      <c r="G52" s="134"/>
      <c r="H52" s="134"/>
      <c r="I52" s="134"/>
      <c r="J52" s="134"/>
      <c r="K52" s="134"/>
      <c r="L52" s="134"/>
      <c r="M52" s="134"/>
      <c r="N52" s="134"/>
      <c r="O52" s="134"/>
      <c r="P52" s="134"/>
      <c r="Q52" s="134"/>
      <c r="R52" s="134"/>
      <c r="S52" s="126"/>
      <c r="T52" s="123"/>
      <c r="U52" s="123"/>
      <c r="V52" s="123"/>
      <c r="W52" s="123"/>
      <c r="X52" s="123"/>
      <c r="Y52" s="123"/>
      <c r="Z52" s="123"/>
    </row>
    <row r="53" spans="1:26" ht="15.75" x14ac:dyDescent="0.25">
      <c r="A53" s="123"/>
      <c r="B53" s="126"/>
      <c r="C53" s="126"/>
      <c r="D53" s="126"/>
      <c r="E53" s="126"/>
      <c r="F53" s="126"/>
      <c r="G53" s="126"/>
      <c r="H53" s="126"/>
      <c r="I53" s="126"/>
      <c r="J53" s="126"/>
      <c r="K53" s="126"/>
      <c r="L53" s="126"/>
      <c r="M53" s="126"/>
      <c r="N53" s="126"/>
      <c r="O53" s="126"/>
      <c r="P53" s="126"/>
      <c r="Q53" s="126"/>
      <c r="R53" s="126"/>
      <c r="S53" s="126"/>
      <c r="T53" s="123"/>
      <c r="U53" s="123"/>
      <c r="V53" s="123"/>
      <c r="W53" s="123"/>
      <c r="X53" s="123"/>
      <c r="Y53" s="123"/>
      <c r="Z53" s="123"/>
    </row>
    <row r="54" spans="1:26" x14ac:dyDescent="0.2">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row>
    <row r="55" spans="1:26" x14ac:dyDescent="0.2">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row>
    <row r="56" spans="1:26" x14ac:dyDescent="0.2">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row>
  </sheetData>
  <sheetProtection password="E440" sheet="1" scenarios="1" formatCells="0" formatColumns="0" formatRows="0" insertColumns="0" insertRows="0" insertHyperlinks="0" deleteColumns="0" deleteRows="0" sort="0" autoFilter="0" pivotTables="0"/>
  <customSheetViews>
    <customSheetView guid="{A7FC6B3A-88A3-4125-AE95-7125DCE03454}" scale="90" fitToPage="1">
      <selection activeCell="D28" sqref="D28"/>
      <pageMargins left="0.31496062992125984" right="0.31496062992125984" top="0.39370078740157483" bottom="0.39370078740157483" header="0.31496062992125984" footer="0.31496062992125984"/>
      <printOptions horizontalCentered="1" verticalCentered="1"/>
      <pageSetup paperSize="9" scale="83" orientation="landscape" blackAndWhite="1" horizontalDpi="1200" verticalDpi="1200" r:id="rId1"/>
    </customSheetView>
    <customSheetView guid="{1615BAB0-B4BA-46C9-BD31-F141C80DF499}" scale="90" fitToPage="1">
      <selection activeCell="H51" sqref="H51"/>
      <pageMargins left="0.31496062992125984" right="0.31496062992125984" top="0.39370078740157483" bottom="0.39370078740157483" header="0.31496062992125984" footer="0.31496062992125984"/>
      <printOptions horizontalCentered="1" verticalCentered="1"/>
      <pageSetup paperSize="9" scale="83" orientation="landscape" blackAndWhite="1" horizontalDpi="1200" verticalDpi="1200" r:id="rId2"/>
    </customSheetView>
  </customSheetViews>
  <mergeCells count="6">
    <mergeCell ref="M24:R25"/>
    <mergeCell ref="B2:E13"/>
    <mergeCell ref="O2:P8"/>
    <mergeCell ref="K4:N4"/>
    <mergeCell ref="K5:N5"/>
    <mergeCell ref="G12:J12"/>
  </mergeCells>
  <hyperlinks>
    <hyperlink ref="L11" r:id="rId3"/>
    <hyperlink ref="D24" location="Info!N1" tooltip="RBC - Ralf Beinbrecht Consulting" display="Cockpit"/>
    <hyperlink ref="D26" location="'Was koste ich als Arbeitnehmer'!C10" tooltip="Was koste ich als Arbeitnehmer " display="Was koste ich als Arbeitnehmen "/>
    <hyperlink ref="D28" location="'Welcher Preis ist realistisch'!C10" tooltip="Welcher Preis ist realistisch " display="Welcher Preis ist realistisch "/>
    <hyperlink ref="D30" location="Sozialversicherungsinfo!A10" display="Sozialversicherungsinfo (Rechenbeispiel)"/>
  </hyperlinks>
  <printOptions horizontalCentered="1" verticalCentered="1"/>
  <pageMargins left="0.31496062992125984" right="0.31496062992125984" top="0.39370078740157483" bottom="0.39370078740157483" header="0.31496062992125984" footer="0.31496062992125984"/>
  <pageSetup paperSize="9" scale="83" orientation="landscape" blackAndWhite="1"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V127"/>
  <sheetViews>
    <sheetView tabSelected="1" zoomScale="80" zoomScaleNormal="80" workbookViewId="0">
      <selection activeCell="O24" sqref="O24"/>
    </sheetView>
  </sheetViews>
  <sheetFormatPr baseColWidth="10" defaultRowHeight="15" x14ac:dyDescent="0.25"/>
  <cols>
    <col min="1" max="1" width="1.42578125" style="3" customWidth="1"/>
    <col min="2" max="5" width="11.42578125" style="3"/>
    <col min="6" max="6" width="12.28515625" style="3" bestFit="1" customWidth="1"/>
    <col min="7" max="7" width="11.42578125" style="3"/>
    <col min="8" max="8" width="16" style="3" bestFit="1" customWidth="1"/>
    <col min="9" max="9" width="11.42578125" style="3"/>
    <col min="10" max="10" width="20.140625" style="3" bestFit="1" customWidth="1"/>
    <col min="11" max="11" width="13.85546875" style="3" bestFit="1" customWidth="1"/>
    <col min="12" max="12" width="10.7109375" style="3" bestFit="1" customWidth="1"/>
    <col min="13" max="14" width="11.42578125" style="3"/>
    <col min="15" max="16" width="12.85546875" style="3" bestFit="1" customWidth="1"/>
    <col min="17" max="18" width="11.42578125" style="3"/>
    <col min="19" max="19" width="12.85546875" style="3" bestFit="1" customWidth="1"/>
    <col min="20" max="20" width="2.85546875" style="3" customWidth="1"/>
    <col min="21" max="21" width="9.85546875" style="3" customWidth="1"/>
    <col min="22" max="23" width="10" style="3" customWidth="1"/>
    <col min="24" max="16384" width="11.42578125" style="3"/>
  </cols>
  <sheetData>
    <row r="1" spans="1:256" ht="15" customHeight="1" x14ac:dyDescent="0.25">
      <c r="A1" s="1"/>
      <c r="B1" s="248" t="s">
        <v>110</v>
      </c>
      <c r="C1" s="248"/>
      <c r="D1" s="248"/>
      <c r="E1" s="248"/>
      <c r="F1" s="248"/>
      <c r="G1" s="248"/>
      <c r="H1" s="248"/>
      <c r="I1" s="248"/>
      <c r="J1" s="248"/>
      <c r="K1" s="248"/>
      <c r="L1" s="248"/>
      <c r="M1" s="248"/>
      <c r="N1" s="248"/>
      <c r="O1" s="248"/>
      <c r="P1" s="248"/>
      <c r="Q1" s="248"/>
      <c r="R1" s="248"/>
      <c r="S1" s="248"/>
      <c r="T1" s="2"/>
      <c r="U1" s="2"/>
      <c r="V1" s="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1"/>
      <c r="B2" s="248"/>
      <c r="C2" s="248"/>
      <c r="D2" s="248"/>
      <c r="E2" s="248"/>
      <c r="F2" s="248"/>
      <c r="G2" s="248"/>
      <c r="H2" s="248"/>
      <c r="I2" s="248"/>
      <c r="J2" s="248"/>
      <c r="K2" s="248"/>
      <c r="L2" s="248"/>
      <c r="M2" s="248"/>
      <c r="N2" s="248"/>
      <c r="O2" s="248"/>
      <c r="P2" s="248"/>
      <c r="Q2" s="248"/>
      <c r="R2" s="248"/>
      <c r="S2" s="248"/>
      <c r="T2" s="2"/>
      <c r="U2" s="2"/>
      <c r="V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1"/>
      <c r="B3" s="249"/>
      <c r="C3" s="249"/>
      <c r="D3" s="249"/>
      <c r="E3" s="249"/>
      <c r="F3" s="249"/>
      <c r="G3" s="249"/>
      <c r="H3" s="249"/>
      <c r="I3" s="249"/>
      <c r="J3" s="249"/>
      <c r="K3" s="249"/>
      <c r="L3" s="249"/>
      <c r="M3" s="249"/>
      <c r="N3" s="249"/>
      <c r="O3" s="249"/>
      <c r="P3" s="249"/>
      <c r="Q3" s="249"/>
      <c r="R3" s="249"/>
      <c r="S3" s="249"/>
      <c r="T3" s="2"/>
      <c r="U3" s="2"/>
      <c r="V3" s="2"/>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x14ac:dyDescent="0.25">
      <c r="A4" s="1"/>
      <c r="B4" s="250" t="s">
        <v>117</v>
      </c>
      <c r="C4" s="251"/>
      <c r="D4" s="251"/>
      <c r="E4" s="251"/>
      <c r="F4" s="251"/>
      <c r="G4" s="251"/>
      <c r="H4" s="251"/>
      <c r="I4" s="251"/>
      <c r="J4" s="251"/>
      <c r="K4" s="254">
        <f>K7/L4</f>
        <v>3750</v>
      </c>
      <c r="L4" s="256">
        <v>12</v>
      </c>
      <c r="M4" s="258" t="s">
        <v>0</v>
      </c>
      <c r="N4" s="259"/>
      <c r="O4" s="259"/>
      <c r="P4" s="259"/>
      <c r="Q4" s="4"/>
      <c r="R4" s="4"/>
      <c r="S4" s="5"/>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x14ac:dyDescent="0.25">
      <c r="A5" s="1"/>
      <c r="B5" s="252"/>
      <c r="C5" s="253"/>
      <c r="D5" s="253"/>
      <c r="E5" s="253"/>
      <c r="F5" s="253"/>
      <c r="G5" s="253"/>
      <c r="H5" s="253"/>
      <c r="I5" s="253"/>
      <c r="J5" s="253"/>
      <c r="K5" s="255"/>
      <c r="L5" s="257"/>
      <c r="M5" s="260"/>
      <c r="N5" s="261"/>
      <c r="O5" s="261"/>
      <c r="P5" s="261"/>
      <c r="Q5" s="6"/>
      <c r="R5" s="6"/>
      <c r="S5" s="7"/>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1" customFormat="1" ht="3" customHeight="1" x14ac:dyDescent="0.25">
      <c r="B6" s="8"/>
      <c r="C6" s="9"/>
      <c r="D6" s="9"/>
      <c r="E6" s="9"/>
      <c r="F6" s="9"/>
      <c r="G6" s="9"/>
      <c r="H6" s="9"/>
      <c r="I6" s="9"/>
      <c r="J6" s="9"/>
      <c r="K6" s="247"/>
      <c r="L6" s="247"/>
      <c r="M6" s="10"/>
      <c r="N6" s="11"/>
      <c r="O6" s="11"/>
      <c r="P6" s="11"/>
      <c r="Q6" s="11"/>
      <c r="R6" s="11"/>
      <c r="S6" s="12"/>
      <c r="T6" s="11"/>
      <c r="U6" s="11"/>
      <c r="V6" s="12"/>
    </row>
    <row r="7" spans="1:256" x14ac:dyDescent="0.25">
      <c r="A7" s="1"/>
      <c r="B7" s="13" t="s">
        <v>1</v>
      </c>
      <c r="C7" s="14"/>
      <c r="D7" s="14"/>
      <c r="E7" s="14"/>
      <c r="F7" s="14"/>
      <c r="G7" s="14"/>
      <c r="H7" s="14"/>
      <c r="I7" s="14"/>
      <c r="J7" s="15"/>
      <c r="K7" s="195">
        <v>45000</v>
      </c>
      <c r="L7" s="16"/>
      <c r="M7" s="17" t="s">
        <v>2</v>
      </c>
      <c r="N7" s="6"/>
      <c r="O7" s="6"/>
      <c r="P7" s="6"/>
      <c r="Q7" s="6"/>
      <c r="R7" s="6"/>
      <c r="S7" s="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x14ac:dyDescent="0.25">
      <c r="A8" s="1"/>
      <c r="B8" s="18" t="s">
        <v>151</v>
      </c>
      <c r="C8" s="19"/>
      <c r="D8" s="19"/>
      <c r="E8" s="19"/>
      <c r="F8" s="19"/>
      <c r="G8" s="19"/>
      <c r="H8" s="19"/>
      <c r="I8" s="19"/>
      <c r="J8" s="20"/>
      <c r="K8" s="196">
        <v>936</v>
      </c>
      <c r="L8" s="21"/>
      <c r="M8" s="6"/>
      <c r="N8" s="6"/>
      <c r="O8" s="6"/>
      <c r="P8" s="6"/>
      <c r="Q8" s="6"/>
      <c r="R8" s="6"/>
      <c r="S8" s="7"/>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x14ac:dyDescent="0.25">
      <c r="A9" s="1"/>
      <c r="B9" s="18" t="s">
        <v>3</v>
      </c>
      <c r="C9" s="19"/>
      <c r="D9" s="19"/>
      <c r="E9" s="19"/>
      <c r="F9" s="19"/>
      <c r="G9" s="19"/>
      <c r="H9" s="19"/>
      <c r="I9" s="19"/>
      <c r="J9" s="20"/>
      <c r="K9" s="22">
        <f>L9*K4</f>
        <v>2250</v>
      </c>
      <c r="L9" s="197">
        <v>0.6</v>
      </c>
      <c r="M9" s="6" t="s">
        <v>4</v>
      </c>
      <c r="N9" s="6"/>
      <c r="O9" s="6"/>
      <c r="P9" s="6"/>
      <c r="Q9" s="6"/>
      <c r="R9" s="6"/>
      <c r="S9" s="7"/>
      <c r="T9" s="1"/>
      <c r="U9" s="269" t="s">
        <v>5</v>
      </c>
      <c r="V9" s="270"/>
      <c r="W9" s="270"/>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x14ac:dyDescent="0.25">
      <c r="A10" s="1"/>
      <c r="B10" s="18" t="s">
        <v>6</v>
      </c>
      <c r="C10" s="19"/>
      <c r="D10" s="19"/>
      <c r="E10" s="19"/>
      <c r="F10" s="19"/>
      <c r="G10" s="19"/>
      <c r="H10" s="19"/>
      <c r="I10" s="19"/>
      <c r="J10" s="20"/>
      <c r="K10" s="22">
        <f>L10*K4</f>
        <v>2250</v>
      </c>
      <c r="L10" s="197">
        <v>0.6</v>
      </c>
      <c r="M10" s="6" t="s">
        <v>4</v>
      </c>
      <c r="N10" s="6"/>
      <c r="O10" s="6"/>
      <c r="P10" s="6"/>
      <c r="Q10" s="23"/>
      <c r="R10" s="6"/>
      <c r="S10" s="7"/>
      <c r="T10" s="1"/>
      <c r="U10" s="270"/>
      <c r="V10" s="270"/>
      <c r="W10" s="270"/>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5">
      <c r="A11" s="1"/>
      <c r="B11" s="18" t="s">
        <v>7</v>
      </c>
      <c r="C11" s="19"/>
      <c r="D11" s="19"/>
      <c r="E11" s="19"/>
      <c r="F11" s="19"/>
      <c r="G11" s="19"/>
      <c r="H11" s="19"/>
      <c r="I11" s="19"/>
      <c r="J11" s="20"/>
      <c r="K11" s="22">
        <f>L11*K7</f>
        <v>0</v>
      </c>
      <c r="L11" s="197">
        <v>0</v>
      </c>
      <c r="M11" s="6" t="s">
        <v>8</v>
      </c>
      <c r="N11" s="6"/>
      <c r="O11" s="6"/>
      <c r="P11" s="6"/>
      <c r="Q11" s="6"/>
      <c r="R11" s="6"/>
      <c r="S11" s="7"/>
      <c r="T11" s="1"/>
      <c r="U11" s="270"/>
      <c r="V11" s="270"/>
      <c r="W11" s="270"/>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x14ac:dyDescent="0.25">
      <c r="A12" s="1"/>
      <c r="B12" s="24" t="s">
        <v>9</v>
      </c>
      <c r="C12" s="25"/>
      <c r="D12" s="25"/>
      <c r="E12" s="25"/>
      <c r="F12" s="25"/>
      <c r="G12" s="25"/>
      <c r="H12" s="25"/>
      <c r="I12" s="25"/>
      <c r="J12" s="26"/>
      <c r="K12" s="198"/>
      <c r="L12" s="27"/>
      <c r="M12" s="6" t="s">
        <v>10</v>
      </c>
      <c r="N12" s="6"/>
      <c r="O12" s="6"/>
      <c r="P12" s="6"/>
      <c r="Q12" s="23"/>
      <c r="R12" s="6"/>
      <c r="S12" s="7"/>
      <c r="T12" s="1"/>
      <c r="U12" s="270"/>
      <c r="V12" s="270"/>
      <c r="W12" s="270"/>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x14ac:dyDescent="0.25">
      <c r="A13" s="1"/>
      <c r="B13" s="13" t="s">
        <v>11</v>
      </c>
      <c r="C13" s="14"/>
      <c r="D13" s="14"/>
      <c r="E13" s="14"/>
      <c r="F13" s="14"/>
      <c r="G13" s="14"/>
      <c r="H13" s="14"/>
      <c r="I13" s="14"/>
      <c r="J13" s="15"/>
      <c r="K13" s="199">
        <v>0</v>
      </c>
      <c r="L13" s="28"/>
      <c r="M13" s="6"/>
      <c r="N13" s="6"/>
      <c r="O13" s="6"/>
      <c r="P13" s="6"/>
      <c r="Q13" s="6"/>
      <c r="R13" s="6"/>
      <c r="S13" s="7"/>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1" customFormat="1" ht="3" customHeight="1" x14ac:dyDescent="0.25">
      <c r="B14" s="29"/>
      <c r="C14" s="11"/>
      <c r="D14" s="11"/>
      <c r="E14" s="11"/>
      <c r="F14" s="11"/>
      <c r="G14" s="11"/>
      <c r="H14" s="11"/>
      <c r="I14" s="11"/>
      <c r="J14" s="11"/>
      <c r="K14" s="271"/>
      <c r="L14" s="271"/>
      <c r="M14" s="11"/>
      <c r="N14" s="11"/>
      <c r="O14" s="11"/>
      <c r="P14" s="11"/>
      <c r="Q14" s="11"/>
      <c r="R14" s="11"/>
      <c r="S14" s="12"/>
      <c r="T14" s="11"/>
      <c r="U14" s="11"/>
      <c r="V14" s="12"/>
    </row>
    <row r="15" spans="1:256" ht="15" customHeight="1" x14ac:dyDescent="0.25">
      <c r="A15" s="1"/>
      <c r="B15" s="272" t="s">
        <v>118</v>
      </c>
      <c r="C15" s="273"/>
      <c r="D15" s="273"/>
      <c r="E15" s="273"/>
      <c r="F15" s="273"/>
      <c r="G15" s="273"/>
      <c r="H15" s="273"/>
      <c r="I15" s="273"/>
      <c r="J15" s="274"/>
      <c r="K15" s="275">
        <f>L15*K7</f>
        <v>7200</v>
      </c>
      <c r="L15" s="276">
        <v>0.16</v>
      </c>
      <c r="M15" s="277" t="s">
        <v>12</v>
      </c>
      <c r="N15" s="278"/>
      <c r="O15" s="278"/>
      <c r="P15" s="6"/>
      <c r="Q15" s="6"/>
      <c r="R15" s="6"/>
      <c r="S15" s="7"/>
      <c r="T15" s="1"/>
      <c r="U15" s="283" t="s">
        <v>152</v>
      </c>
      <c r="V15" s="283"/>
      <c r="W15" s="28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5" customHeight="1" x14ac:dyDescent="0.25">
      <c r="A16" s="1"/>
      <c r="B16" s="30" t="s">
        <v>119</v>
      </c>
      <c r="C16" s="31"/>
      <c r="D16" s="31"/>
      <c r="E16" s="31"/>
      <c r="F16" s="31"/>
      <c r="G16" s="31"/>
      <c r="H16" s="31"/>
      <c r="I16" s="31"/>
      <c r="J16" s="32"/>
      <c r="K16" s="275"/>
      <c r="L16" s="276"/>
      <c r="M16" s="277"/>
      <c r="N16" s="278"/>
      <c r="O16" s="278"/>
      <c r="P16" s="6"/>
      <c r="Q16" s="6"/>
      <c r="R16" s="6"/>
      <c r="S16" s="7"/>
      <c r="T16" s="1"/>
      <c r="U16" s="283"/>
      <c r="V16" s="283"/>
      <c r="W16" s="28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5" customHeight="1" x14ac:dyDescent="0.25">
      <c r="A17" s="1"/>
      <c r="B17" s="30" t="s">
        <v>13</v>
      </c>
      <c r="C17" s="31"/>
      <c r="D17" s="31"/>
      <c r="E17" s="31"/>
      <c r="F17" s="31"/>
      <c r="G17" s="31"/>
      <c r="H17" s="31"/>
      <c r="I17" s="31"/>
      <c r="J17" s="32"/>
      <c r="K17" s="275"/>
      <c r="L17" s="276"/>
      <c r="M17" s="277"/>
      <c r="N17" s="278"/>
      <c r="O17" s="278"/>
      <c r="P17" s="6"/>
      <c r="Q17" s="6"/>
      <c r="R17" s="6"/>
      <c r="S17" s="7"/>
      <c r="T17" s="1"/>
      <c r="U17" s="283"/>
      <c r="V17" s="283"/>
      <c r="W17" s="283"/>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5" customHeight="1" x14ac:dyDescent="0.25">
      <c r="A18" s="1"/>
      <c r="B18" s="30" t="s">
        <v>120</v>
      </c>
      <c r="C18" s="31"/>
      <c r="D18" s="31"/>
      <c r="E18" s="31"/>
      <c r="F18" s="31"/>
      <c r="G18" s="31"/>
      <c r="H18" s="31"/>
      <c r="I18" s="31"/>
      <c r="J18" s="32"/>
      <c r="K18" s="275"/>
      <c r="L18" s="276"/>
      <c r="M18" s="277"/>
      <c r="N18" s="278"/>
      <c r="O18" s="278"/>
      <c r="P18" s="6"/>
      <c r="Q18" s="6"/>
      <c r="R18" s="6"/>
      <c r="S18" s="7"/>
      <c r="T18" s="1"/>
      <c r="U18" s="283"/>
      <c r="V18" s="283"/>
      <c r="W18" s="283"/>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1" customFormat="1" ht="3" customHeight="1" x14ac:dyDescent="0.25">
      <c r="B19" s="33"/>
      <c r="C19" s="34"/>
      <c r="D19" s="34"/>
      <c r="E19" s="34"/>
      <c r="F19" s="34"/>
      <c r="G19" s="34"/>
      <c r="H19" s="34"/>
      <c r="I19" s="34"/>
      <c r="J19" s="34"/>
      <c r="K19" s="284"/>
      <c r="L19" s="284"/>
      <c r="M19" s="35"/>
      <c r="N19" s="35"/>
      <c r="O19" s="35"/>
      <c r="P19" s="11"/>
      <c r="Q19" s="11"/>
      <c r="R19" s="11"/>
      <c r="S19" s="12"/>
      <c r="T19" s="11"/>
      <c r="U19" s="283"/>
      <c r="V19" s="283"/>
      <c r="W19" s="283"/>
    </row>
    <row r="20" spans="1:256" ht="15" customHeight="1" x14ac:dyDescent="0.25">
      <c r="A20" s="1"/>
      <c r="B20" s="18" t="s">
        <v>14</v>
      </c>
      <c r="C20" s="19"/>
      <c r="D20" s="19"/>
      <c r="E20" s="19"/>
      <c r="F20" s="19"/>
      <c r="G20" s="19"/>
      <c r="H20" s="19"/>
      <c r="I20" s="19"/>
      <c r="J20" s="20"/>
      <c r="K20" s="267">
        <f>(K7/1.37)*L20</f>
        <v>8540.1459854014593</v>
      </c>
      <c r="L20" s="265">
        <v>0.26</v>
      </c>
      <c r="M20" s="207" t="s">
        <v>148</v>
      </c>
      <c r="N20" s="4"/>
      <c r="O20" s="4"/>
      <c r="P20" s="4"/>
      <c r="Q20" s="4"/>
      <c r="R20" s="4"/>
      <c r="S20" s="4"/>
      <c r="T20" s="1"/>
      <c r="U20" s="283"/>
      <c r="V20" s="283"/>
      <c r="W20" s="283"/>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5" customHeight="1" thickBot="1" x14ac:dyDescent="0.3">
      <c r="A21" s="1"/>
      <c r="B21" s="18"/>
      <c r="C21" s="19"/>
      <c r="D21" s="19"/>
      <c r="E21" s="19"/>
      <c r="F21" s="19"/>
      <c r="G21" s="19"/>
      <c r="H21" s="19"/>
      <c r="I21" s="19"/>
      <c r="J21" s="20"/>
      <c r="K21" s="268"/>
      <c r="L21" s="266"/>
      <c r="M21" s="208"/>
      <c r="N21" s="211"/>
      <c r="O21" s="211" t="s">
        <v>163</v>
      </c>
      <c r="P21" s="211"/>
      <c r="Q21" s="212" t="s">
        <v>162</v>
      </c>
      <c r="R21" s="209"/>
      <c r="S21" s="210">
        <f>Sozialversicherungsinfo!C39</f>
        <v>9521.8649999999998</v>
      </c>
      <c r="T21" s="1"/>
      <c r="U21" s="283"/>
      <c r="V21" s="283"/>
      <c r="W21" s="283"/>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5" customHeight="1" x14ac:dyDescent="0.25">
      <c r="A22" s="1"/>
      <c r="B22" s="30" t="s">
        <v>15</v>
      </c>
      <c r="C22" s="31"/>
      <c r="D22" s="31"/>
      <c r="E22" s="31"/>
      <c r="F22" s="31"/>
      <c r="G22" s="31"/>
      <c r="H22" s="31"/>
      <c r="I22" s="31"/>
      <c r="J22" s="32"/>
      <c r="K22" s="36">
        <f>L22*K7</f>
        <v>0</v>
      </c>
      <c r="L22" s="200">
        <v>0</v>
      </c>
      <c r="M22" s="19" t="s">
        <v>16</v>
      </c>
      <c r="N22" s="6"/>
      <c r="O22" s="6"/>
      <c r="P22" s="6"/>
      <c r="Q22" s="6"/>
      <c r="R22" s="6"/>
      <c r="S22" s="7"/>
      <c r="T22" s="1"/>
      <c r="U22" s="283"/>
      <c r="V22" s="283"/>
      <c r="W22" s="283"/>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5" customHeight="1" x14ac:dyDescent="0.25">
      <c r="A23" s="1"/>
      <c r="B23" s="30" t="s">
        <v>17</v>
      </c>
      <c r="C23" s="31"/>
      <c r="D23" s="31"/>
      <c r="E23" s="31"/>
      <c r="F23" s="31"/>
      <c r="G23" s="31"/>
      <c r="H23" s="31"/>
      <c r="I23" s="31"/>
      <c r="J23" s="32"/>
      <c r="K23" s="36">
        <f>L23*K7</f>
        <v>1350</v>
      </c>
      <c r="L23" s="200">
        <v>0.03</v>
      </c>
      <c r="M23" s="19" t="s">
        <v>16</v>
      </c>
      <c r="N23" s="6"/>
      <c r="O23" s="6"/>
      <c r="P23" s="6"/>
      <c r="Q23" s="6"/>
      <c r="R23" s="6"/>
      <c r="S23" s="7"/>
      <c r="T23" s="1"/>
      <c r="U23" s="283"/>
      <c r="V23" s="283"/>
      <c r="W23" s="283"/>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6" customHeight="1" x14ac:dyDescent="0.25">
      <c r="A24" s="1"/>
      <c r="B24" s="30"/>
      <c r="C24" s="31"/>
      <c r="D24" s="31"/>
      <c r="E24" s="31"/>
      <c r="F24" s="31"/>
      <c r="G24" s="31"/>
      <c r="H24" s="31"/>
      <c r="I24" s="31"/>
      <c r="J24" s="32"/>
      <c r="K24" s="36"/>
      <c r="L24" s="200"/>
      <c r="M24" s="19"/>
      <c r="N24" s="6"/>
      <c r="O24" s="6"/>
      <c r="P24" s="6"/>
      <c r="Q24" s="6"/>
      <c r="R24" s="6"/>
      <c r="S24" s="7"/>
      <c r="T24" s="1"/>
      <c r="U24" s="283"/>
      <c r="V24" s="283"/>
      <c r="W24" s="283"/>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5" customHeight="1" x14ac:dyDescent="0.25">
      <c r="A25" s="1"/>
      <c r="B25" s="18" t="s">
        <v>18</v>
      </c>
      <c r="C25" s="19"/>
      <c r="D25" s="19"/>
      <c r="E25" s="19"/>
      <c r="F25" s="19"/>
      <c r="G25" s="19"/>
      <c r="H25" s="19"/>
      <c r="I25" s="19"/>
      <c r="J25" s="20"/>
      <c r="K25" s="36">
        <f>K7*L25</f>
        <v>2250</v>
      </c>
      <c r="L25" s="200">
        <v>0.05</v>
      </c>
      <c r="M25" s="19"/>
      <c r="N25" s="6"/>
      <c r="O25" s="6"/>
      <c r="P25" s="6"/>
      <c r="Q25" s="6"/>
      <c r="R25" s="6"/>
      <c r="S25" s="7"/>
      <c r="T25" s="1"/>
      <c r="U25" s="283"/>
      <c r="V25" s="283"/>
      <c r="W25" s="283"/>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5" customHeight="1" x14ac:dyDescent="0.25">
      <c r="A26" s="1"/>
      <c r="B26" s="18" t="s">
        <v>19</v>
      </c>
      <c r="C26" s="19"/>
      <c r="D26" s="19"/>
      <c r="E26" s="19"/>
      <c r="F26" s="19"/>
      <c r="G26" s="19"/>
      <c r="H26" s="19"/>
      <c r="I26" s="19"/>
      <c r="J26" s="20"/>
      <c r="K26" s="36">
        <f>L26</f>
        <v>2500</v>
      </c>
      <c r="L26" s="201">
        <v>2500</v>
      </c>
      <c r="M26" s="19" t="s">
        <v>20</v>
      </c>
      <c r="N26" s="6"/>
      <c r="O26" s="6"/>
      <c r="P26" s="6"/>
      <c r="Q26" s="6"/>
      <c r="R26" s="6"/>
      <c r="S26" s="7"/>
      <c r="T26" s="1"/>
      <c r="U26" s="283"/>
      <c r="V26" s="283"/>
      <c r="W26" s="283"/>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5" customHeight="1" x14ac:dyDescent="0.25">
      <c r="A27" s="1"/>
      <c r="B27" s="37" t="s">
        <v>21</v>
      </c>
      <c r="C27" s="19"/>
      <c r="D27" s="19"/>
      <c r="E27" s="19"/>
      <c r="F27" s="19"/>
      <c r="G27" s="19"/>
      <c r="H27" s="19"/>
      <c r="I27" s="19"/>
      <c r="J27" s="20"/>
      <c r="K27" s="36">
        <f>L27*12</f>
        <v>9600</v>
      </c>
      <c r="L27" s="201">
        <v>800</v>
      </c>
      <c r="M27" s="17" t="s">
        <v>22</v>
      </c>
      <c r="N27" s="6"/>
      <c r="O27" s="6"/>
      <c r="P27" s="6"/>
      <c r="Q27" s="6"/>
      <c r="R27" s="6"/>
      <c r="S27" s="7"/>
      <c r="T27" s="1"/>
      <c r="U27" s="283"/>
      <c r="V27" s="283"/>
      <c r="W27" s="283"/>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5" customHeight="1" x14ac:dyDescent="0.25">
      <c r="A28" s="1"/>
      <c r="B28" s="37" t="s">
        <v>23</v>
      </c>
      <c r="C28" s="19"/>
      <c r="D28" s="19"/>
      <c r="E28" s="19"/>
      <c r="F28" s="19"/>
      <c r="G28" s="19"/>
      <c r="H28" s="19"/>
      <c r="I28" s="19"/>
      <c r="J28" s="20"/>
      <c r="K28" s="36">
        <f>L28*12</f>
        <v>1656</v>
      </c>
      <c r="L28" s="201">
        <v>138</v>
      </c>
      <c r="M28" s="17" t="s">
        <v>24</v>
      </c>
      <c r="N28" s="6"/>
      <c r="O28" s="6"/>
      <c r="P28" s="6"/>
      <c r="Q28" s="6"/>
      <c r="R28" s="6"/>
      <c r="S28" s="7"/>
      <c r="T28" s="1"/>
      <c r="U28" s="283"/>
      <c r="V28" s="283"/>
      <c r="W28" s="283"/>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5.25" customHeight="1" x14ac:dyDescent="0.25">
      <c r="A29" s="1"/>
      <c r="B29" s="18"/>
      <c r="C29" s="19"/>
      <c r="D29" s="19"/>
      <c r="E29" s="19"/>
      <c r="F29" s="19"/>
      <c r="G29" s="19"/>
      <c r="H29" s="19"/>
      <c r="I29" s="19"/>
      <c r="J29" s="20"/>
      <c r="K29" s="36"/>
      <c r="L29" s="201"/>
      <c r="M29" s="17"/>
      <c r="N29" s="6"/>
      <c r="O29" s="6"/>
      <c r="P29" s="6"/>
      <c r="Q29" s="6"/>
      <c r="R29" s="6"/>
      <c r="S29" s="7"/>
      <c r="T29" s="1"/>
      <c r="U29" s="283"/>
      <c r="V29" s="283"/>
      <c r="W29" s="283"/>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5" customHeight="1" x14ac:dyDescent="0.25">
      <c r="A30" s="1"/>
      <c r="B30" s="38" t="s">
        <v>25</v>
      </c>
      <c r="C30" s="17"/>
      <c r="D30" s="17"/>
      <c r="E30" s="17"/>
      <c r="F30" s="17"/>
      <c r="G30" s="17"/>
      <c r="H30" s="17"/>
      <c r="I30" s="17"/>
      <c r="J30" s="39"/>
      <c r="K30" s="36">
        <f>IF(L33=0,"",L30/L33)</f>
        <v>200</v>
      </c>
      <c r="L30" s="201">
        <v>800</v>
      </c>
      <c r="M30" s="17" t="s">
        <v>26</v>
      </c>
      <c r="N30" s="6"/>
      <c r="O30" s="6"/>
      <c r="P30" s="6"/>
      <c r="Q30" s="6"/>
      <c r="R30" s="6"/>
      <c r="S30" s="7"/>
      <c r="T30" s="1"/>
      <c r="U30" s="283"/>
      <c r="V30" s="283"/>
      <c r="W30" s="28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ht="15" customHeight="1" x14ac:dyDescent="0.25">
      <c r="A31" s="1"/>
      <c r="B31" s="38" t="s">
        <v>27</v>
      </c>
      <c r="C31" s="17"/>
      <c r="D31" s="17"/>
      <c r="E31" s="17"/>
      <c r="F31" s="17"/>
      <c r="G31" s="17"/>
      <c r="H31" s="17"/>
      <c r="I31" s="17"/>
      <c r="J31" s="39"/>
      <c r="K31" s="36">
        <f>IF(L33=0,"",L31/L33)</f>
        <v>750</v>
      </c>
      <c r="L31" s="201">
        <v>3000</v>
      </c>
      <c r="M31" s="17" t="s">
        <v>28</v>
      </c>
      <c r="N31" s="6"/>
      <c r="O31" s="6"/>
      <c r="P31" s="6"/>
      <c r="Q31" s="6"/>
      <c r="R31" s="6"/>
      <c r="S31" s="7"/>
      <c r="T31" s="1"/>
      <c r="U31" s="283"/>
      <c r="V31" s="283"/>
      <c r="W31" s="283"/>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ht="15" customHeight="1" x14ac:dyDescent="0.25">
      <c r="A32" s="1"/>
      <c r="B32" s="40" t="s">
        <v>121</v>
      </c>
      <c r="C32" s="17"/>
      <c r="D32" s="17"/>
      <c r="E32" s="17"/>
      <c r="F32" s="17"/>
      <c r="G32" s="17"/>
      <c r="H32" s="17"/>
      <c r="I32" s="17"/>
      <c r="J32" s="39"/>
      <c r="K32" s="36">
        <f>IF(L33=0,"",L32/L33)</f>
        <v>750</v>
      </c>
      <c r="L32" s="201">
        <v>3000</v>
      </c>
      <c r="M32" s="17" t="s">
        <v>28</v>
      </c>
      <c r="N32" s="6"/>
      <c r="O32" s="6"/>
      <c r="P32" s="6"/>
      <c r="Q32" s="6"/>
      <c r="R32" s="6"/>
      <c r="S32" s="7"/>
      <c r="T32" s="1"/>
      <c r="U32" s="283"/>
      <c r="V32" s="283"/>
      <c r="W32" s="283"/>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15" customHeight="1" x14ac:dyDescent="0.25">
      <c r="A33" s="1"/>
      <c r="B33" s="40" t="s">
        <v>29</v>
      </c>
      <c r="C33" s="17"/>
      <c r="D33" s="17"/>
      <c r="E33" s="17"/>
      <c r="F33" s="17"/>
      <c r="G33" s="17"/>
      <c r="H33" s="17"/>
      <c r="I33" s="17"/>
      <c r="J33" s="39"/>
      <c r="K33" s="41"/>
      <c r="L33" s="202">
        <v>4</v>
      </c>
      <c r="M33" s="17" t="s">
        <v>30</v>
      </c>
      <c r="N33" s="6"/>
      <c r="O33" s="6"/>
      <c r="P33" s="6"/>
      <c r="Q33" s="6"/>
      <c r="R33" s="6"/>
      <c r="S33" s="7"/>
      <c r="T33" s="1"/>
      <c r="U33" s="283"/>
      <c r="V33" s="283"/>
      <c r="W33" s="283"/>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5.25" customHeight="1" x14ac:dyDescent="0.25">
      <c r="A34" s="1"/>
      <c r="B34" s="38"/>
      <c r="C34" s="17"/>
      <c r="D34" s="17"/>
      <c r="E34" s="17"/>
      <c r="F34" s="17"/>
      <c r="G34" s="17"/>
      <c r="H34" s="17"/>
      <c r="I34" s="17"/>
      <c r="J34" s="39"/>
      <c r="K34" s="41"/>
      <c r="L34" s="202"/>
      <c r="M34" s="17"/>
      <c r="N34" s="6"/>
      <c r="O34" s="6"/>
      <c r="P34" s="6"/>
      <c r="Q34" s="6"/>
      <c r="R34" s="6"/>
      <c r="S34" s="7"/>
      <c r="T34" s="1"/>
      <c r="U34" s="283"/>
      <c r="V34" s="283"/>
      <c r="W34" s="283"/>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 customHeight="1" x14ac:dyDescent="0.25">
      <c r="A35" s="1"/>
      <c r="B35" s="38" t="s">
        <v>31</v>
      </c>
      <c r="C35" s="17"/>
      <c r="D35" s="17"/>
      <c r="E35" s="17"/>
      <c r="F35" s="17"/>
      <c r="G35" s="17"/>
      <c r="H35" s="17"/>
      <c r="I35" s="17"/>
      <c r="J35" s="39"/>
      <c r="K35" s="36">
        <f>IF(L33=0,"",L35/L33)</f>
        <v>625</v>
      </c>
      <c r="L35" s="203">
        <v>2500</v>
      </c>
      <c r="M35" s="17"/>
      <c r="N35" s="6"/>
      <c r="O35" s="6"/>
      <c r="P35" s="6"/>
      <c r="Q35" s="6"/>
      <c r="R35" s="6"/>
      <c r="S35" s="7"/>
      <c r="T35" s="1"/>
      <c r="U35" s="283"/>
      <c r="V35" s="283"/>
      <c r="W35" s="283"/>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 customHeight="1" x14ac:dyDescent="0.25">
      <c r="A36" s="1"/>
      <c r="B36" s="38" t="s">
        <v>32</v>
      </c>
      <c r="C36" s="17"/>
      <c r="D36" s="17"/>
      <c r="E36" s="17"/>
      <c r="F36" s="17"/>
      <c r="G36" s="17"/>
      <c r="H36" s="17"/>
      <c r="I36" s="17"/>
      <c r="J36" s="39"/>
      <c r="K36" s="41">
        <f>IF(L33=0,"",L36/L33)</f>
        <v>7.4999999999999997E-2</v>
      </c>
      <c r="L36" s="202">
        <v>0.3</v>
      </c>
      <c r="M36" s="17"/>
      <c r="N36" s="6"/>
      <c r="O36" s="6"/>
      <c r="P36" s="6"/>
      <c r="Q36" s="6"/>
      <c r="R36" s="6"/>
      <c r="S36" s="7"/>
      <c r="T36" s="1"/>
      <c r="U36" s="283"/>
      <c r="V36" s="283"/>
      <c r="W36" s="283"/>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5" customHeight="1" x14ac:dyDescent="0.25">
      <c r="A37" s="1"/>
      <c r="B37" s="38" t="s">
        <v>33</v>
      </c>
      <c r="C37" s="17"/>
      <c r="D37" s="17"/>
      <c r="E37" s="17"/>
      <c r="F37" s="17"/>
      <c r="G37" s="17"/>
      <c r="H37" s="17"/>
      <c r="I37" s="17"/>
      <c r="J37" s="39"/>
      <c r="K37" s="36">
        <f>L36*(K7+K20+K27)</f>
        <v>18942.043795620437</v>
      </c>
      <c r="L37" s="42"/>
      <c r="M37" s="17"/>
      <c r="N37" s="6"/>
      <c r="O37" s="6"/>
      <c r="P37" s="6"/>
      <c r="Q37" s="6"/>
      <c r="R37" s="6"/>
      <c r="S37" s="7"/>
      <c r="T37" s="1"/>
      <c r="U37" s="283"/>
      <c r="V37" s="283"/>
      <c r="W37" s="283"/>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t="15" customHeight="1" x14ac:dyDescent="0.25">
      <c r="A38" s="1"/>
      <c r="B38" s="38" t="s">
        <v>34</v>
      </c>
      <c r="C38" s="17"/>
      <c r="D38" s="17"/>
      <c r="E38" s="17"/>
      <c r="F38" s="17"/>
      <c r="G38" s="17"/>
      <c r="H38" s="17"/>
      <c r="I38" s="17"/>
      <c r="J38" s="39"/>
      <c r="K38" s="36">
        <f>IF(L33=0,"",L38/L33)</f>
        <v>3750</v>
      </c>
      <c r="L38" s="43">
        <f>K4*L33</f>
        <v>15000</v>
      </c>
      <c r="M38" s="17" t="s">
        <v>35</v>
      </c>
      <c r="N38" s="6"/>
      <c r="O38" s="6"/>
      <c r="P38" s="6"/>
      <c r="Q38" s="6"/>
      <c r="R38" s="6"/>
      <c r="S38" s="7"/>
      <c r="T38" s="1"/>
      <c r="U38" s="283"/>
      <c r="V38" s="283"/>
      <c r="W38" s="283"/>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t="15" customHeight="1" x14ac:dyDescent="0.25">
      <c r="A39" s="1"/>
      <c r="B39" s="262" t="s">
        <v>36</v>
      </c>
      <c r="C39" s="263"/>
      <c r="D39" s="263"/>
      <c r="E39" s="263"/>
      <c r="F39" s="263"/>
      <c r="G39" s="263"/>
      <c r="H39" s="263"/>
      <c r="I39" s="263"/>
      <c r="J39" s="264"/>
      <c r="K39" s="44">
        <f>SUM(K7:K38)</f>
        <v>108549.26478102189</v>
      </c>
      <c r="L39" s="45"/>
      <c r="M39" s="17"/>
      <c r="N39" s="6"/>
      <c r="O39" s="6"/>
      <c r="P39" s="6"/>
      <c r="Q39" s="6"/>
      <c r="R39" s="6"/>
      <c r="S39" s="7"/>
      <c r="T39" s="1"/>
      <c r="U39" s="283"/>
      <c r="V39" s="283"/>
      <c r="W39" s="283"/>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1" customFormat="1" ht="3.75" customHeight="1" x14ac:dyDescent="0.25">
      <c r="B40" s="46"/>
      <c r="C40" s="11"/>
      <c r="D40" s="11"/>
      <c r="E40" s="11"/>
      <c r="F40" s="11"/>
      <c r="G40" s="11"/>
      <c r="H40" s="11"/>
      <c r="I40" s="11"/>
      <c r="J40" s="11"/>
      <c r="K40" s="279"/>
      <c r="L40" s="279"/>
      <c r="M40" s="47"/>
      <c r="N40" s="11"/>
      <c r="O40" s="11"/>
      <c r="P40" s="11"/>
      <c r="Q40" s="11"/>
      <c r="R40" s="11"/>
      <c r="S40" s="12"/>
      <c r="T40" s="11"/>
      <c r="U40" s="283"/>
      <c r="V40" s="283"/>
      <c r="W40" s="283"/>
    </row>
    <row r="41" spans="1:256" ht="15" customHeight="1" x14ac:dyDescent="0.25">
      <c r="A41" s="1"/>
      <c r="B41" s="38" t="s">
        <v>37</v>
      </c>
      <c r="C41" s="17"/>
      <c r="D41" s="17"/>
      <c r="E41" s="17"/>
      <c r="F41" s="17"/>
      <c r="G41" s="17"/>
      <c r="H41" s="17"/>
      <c r="I41" s="17"/>
      <c r="J41" s="39"/>
      <c r="K41" s="48"/>
      <c r="L41" s="147">
        <v>261</v>
      </c>
      <c r="M41" s="17" t="s">
        <v>38</v>
      </c>
      <c r="N41" s="6"/>
      <c r="O41" s="6"/>
      <c r="P41" s="6"/>
      <c r="Q41" s="6"/>
      <c r="R41" s="6"/>
      <c r="S41" s="7"/>
      <c r="T41" s="1"/>
      <c r="U41" s="283"/>
      <c r="V41" s="283"/>
      <c r="W41" s="283"/>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15" customHeight="1" x14ac:dyDescent="0.25">
      <c r="A42" s="1"/>
      <c r="B42" s="38" t="s">
        <v>39</v>
      </c>
      <c r="C42" s="17"/>
      <c r="D42" s="17"/>
      <c r="E42" s="17"/>
      <c r="F42" s="17"/>
      <c r="G42" s="17"/>
      <c r="H42" s="17"/>
      <c r="I42" s="17"/>
      <c r="J42" s="39"/>
      <c r="K42" s="147">
        <v>30</v>
      </c>
      <c r="L42" s="49"/>
      <c r="M42" s="17"/>
      <c r="N42" s="6"/>
      <c r="O42" s="6"/>
      <c r="P42" s="6"/>
      <c r="Q42" s="6"/>
      <c r="R42" s="6"/>
      <c r="S42" s="7"/>
      <c r="T42" s="1"/>
      <c r="U42" s="283"/>
      <c r="V42" s="283"/>
      <c r="W42" s="283"/>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 customHeight="1" x14ac:dyDescent="0.25">
      <c r="A43" s="1"/>
      <c r="B43" s="38" t="s">
        <v>40</v>
      </c>
      <c r="C43" s="17"/>
      <c r="D43" s="17"/>
      <c r="E43" s="17"/>
      <c r="F43" s="17"/>
      <c r="G43" s="17"/>
      <c r="H43" s="17"/>
      <c r="I43" s="17"/>
      <c r="J43" s="39"/>
      <c r="K43" s="147">
        <v>2</v>
      </c>
      <c r="L43" s="49"/>
      <c r="M43" s="17"/>
      <c r="N43" s="6"/>
      <c r="O43" s="6"/>
      <c r="P43" s="6"/>
      <c r="Q43" s="6"/>
      <c r="R43" s="6"/>
      <c r="S43" s="7"/>
      <c r="T43" s="1"/>
      <c r="U43" s="283"/>
      <c r="V43" s="283"/>
      <c r="W43" s="283"/>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 customHeight="1" x14ac:dyDescent="0.25">
      <c r="A44" s="1"/>
      <c r="B44" s="38" t="s">
        <v>41</v>
      </c>
      <c r="C44" s="17"/>
      <c r="D44" s="17"/>
      <c r="E44" s="17"/>
      <c r="F44" s="17"/>
      <c r="G44" s="17"/>
      <c r="H44" s="17"/>
      <c r="I44" s="17"/>
      <c r="J44" s="39"/>
      <c r="K44" s="147">
        <v>10</v>
      </c>
      <c r="L44" s="49"/>
      <c r="M44" s="17" t="s">
        <v>42</v>
      </c>
      <c r="N44" s="6"/>
      <c r="O44" s="6"/>
      <c r="P44" s="6"/>
      <c r="Q44" s="6"/>
      <c r="R44" s="6"/>
      <c r="S44" s="7"/>
      <c r="T44" s="1"/>
      <c r="U44" s="283"/>
      <c r="V44" s="283"/>
      <c r="W44" s="283"/>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 customHeight="1" x14ac:dyDescent="0.25">
      <c r="A45" s="1"/>
      <c r="B45" s="38" t="s">
        <v>43</v>
      </c>
      <c r="C45" s="17"/>
      <c r="D45" s="17"/>
      <c r="E45" s="17"/>
      <c r="F45" s="17"/>
      <c r="G45" s="17"/>
      <c r="H45" s="17"/>
      <c r="I45" s="17"/>
      <c r="J45" s="39"/>
      <c r="K45" s="147">
        <v>2</v>
      </c>
      <c r="L45" s="49"/>
      <c r="M45" s="17"/>
      <c r="N45" s="6"/>
      <c r="O45" s="6"/>
      <c r="P45" s="6"/>
      <c r="Q45" s="6"/>
      <c r="R45" s="6"/>
      <c r="S45" s="7"/>
      <c r="T45" s="1"/>
      <c r="U45" s="283"/>
      <c r="V45" s="283"/>
      <c r="W45" s="283"/>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15" customHeight="1" x14ac:dyDescent="0.25">
      <c r="A46" s="1"/>
      <c r="B46" s="38" t="s">
        <v>44</v>
      </c>
      <c r="C46" s="17"/>
      <c r="D46" s="17"/>
      <c r="E46" s="17"/>
      <c r="F46" s="17"/>
      <c r="G46" s="17"/>
      <c r="H46" s="17"/>
      <c r="I46" s="17"/>
      <c r="J46" s="39"/>
      <c r="K46" s="147">
        <v>11</v>
      </c>
      <c r="L46" s="49"/>
      <c r="M46" s="17" t="s">
        <v>45</v>
      </c>
      <c r="N46" s="6"/>
      <c r="O46" s="6"/>
      <c r="P46" s="6"/>
      <c r="Q46" s="6"/>
      <c r="R46" s="6"/>
      <c r="S46" s="7"/>
      <c r="T46" s="1"/>
      <c r="U46" s="283"/>
      <c r="V46" s="283"/>
      <c r="W46" s="283"/>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 customHeight="1" x14ac:dyDescent="0.25">
      <c r="A47" s="1"/>
      <c r="B47" s="38" t="s">
        <v>46</v>
      </c>
      <c r="C47" s="17"/>
      <c r="D47" s="17"/>
      <c r="E47" s="17"/>
      <c r="F47" s="17"/>
      <c r="G47" s="17"/>
      <c r="H47" s="17"/>
      <c r="I47" s="17"/>
      <c r="J47" s="39"/>
      <c r="K47" s="50">
        <f>52/L47</f>
        <v>13</v>
      </c>
      <c r="L47" s="204">
        <v>4</v>
      </c>
      <c r="M47" s="17" t="s">
        <v>47</v>
      </c>
      <c r="N47" s="6"/>
      <c r="O47" s="6"/>
      <c r="P47" s="6"/>
      <c r="Q47" s="6"/>
      <c r="R47" s="6"/>
      <c r="S47" s="7"/>
      <c r="T47" s="1"/>
      <c r="U47" s="283"/>
      <c r="V47" s="283"/>
      <c r="W47" s="283"/>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 customHeight="1" x14ac:dyDescent="0.25">
      <c r="A48" s="1"/>
      <c r="B48" s="38" t="s">
        <v>48</v>
      </c>
      <c r="C48" s="17"/>
      <c r="D48" s="17"/>
      <c r="E48" s="17"/>
      <c r="F48" s="17"/>
      <c r="G48" s="17"/>
      <c r="H48" s="17"/>
      <c r="I48" s="17"/>
      <c r="J48" s="39"/>
      <c r="K48" s="50">
        <f>ROUNDUP((L41-SUM(K42:K47))*L48,0)</f>
        <v>10</v>
      </c>
      <c r="L48" s="205">
        <v>0.05</v>
      </c>
      <c r="M48" s="17" t="s">
        <v>49</v>
      </c>
      <c r="N48" s="6"/>
      <c r="O48" s="6"/>
      <c r="P48" s="6"/>
      <c r="Q48" s="6"/>
      <c r="R48" s="6"/>
      <c r="S48" s="7"/>
      <c r="T48" s="1"/>
      <c r="U48" s="283"/>
      <c r="V48" s="283"/>
      <c r="W48" s="283"/>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s="1" customFormat="1" ht="3.75" customHeight="1" x14ac:dyDescent="0.25">
      <c r="B49" s="51"/>
      <c r="C49" s="11"/>
      <c r="D49" s="11"/>
      <c r="E49" s="11"/>
      <c r="F49" s="11"/>
      <c r="G49" s="11"/>
      <c r="H49" s="11"/>
      <c r="I49" s="11"/>
      <c r="J49" s="11"/>
      <c r="K49" s="280"/>
      <c r="L49" s="280"/>
      <c r="M49" s="47"/>
      <c r="N49" s="11"/>
      <c r="O49" s="11"/>
      <c r="P49" s="11"/>
      <c r="Q49" s="11"/>
      <c r="R49" s="11"/>
      <c r="S49" s="12"/>
      <c r="T49" s="11"/>
      <c r="U49" s="11"/>
      <c r="V49" s="12"/>
    </row>
    <row r="50" spans="1:256" ht="15" customHeight="1" x14ac:dyDescent="0.25">
      <c r="A50" s="1"/>
      <c r="B50" s="52" t="s">
        <v>50</v>
      </c>
      <c r="C50" s="53"/>
      <c r="D50" s="53"/>
      <c r="E50" s="53"/>
      <c r="F50" s="53"/>
      <c r="G50" s="53"/>
      <c r="H50" s="53"/>
      <c r="I50" s="53"/>
      <c r="J50" s="54"/>
      <c r="K50" s="142">
        <f>L41-SUM(K42:K48)</f>
        <v>183</v>
      </c>
      <c r="L50" s="281"/>
      <c r="M50" s="17"/>
      <c r="N50" s="6"/>
      <c r="O50" s="6"/>
      <c r="P50" s="6"/>
      <c r="Q50" s="6"/>
      <c r="R50" s="6"/>
      <c r="S50" s="7"/>
      <c r="T50" s="1"/>
      <c r="U50" s="143"/>
      <c r="V50" s="143"/>
      <c r="W50" s="143"/>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 customHeight="1" x14ac:dyDescent="0.25">
      <c r="A51" s="1"/>
      <c r="B51" s="37" t="s">
        <v>51</v>
      </c>
      <c r="C51" s="55"/>
      <c r="D51" s="55"/>
      <c r="E51" s="55"/>
      <c r="F51" s="55"/>
      <c r="G51" s="55"/>
      <c r="H51" s="55"/>
      <c r="I51" s="55"/>
      <c r="J51" s="56"/>
      <c r="K51" s="57">
        <f>K50/52</f>
        <v>3.5192307692307692</v>
      </c>
      <c r="L51" s="281"/>
      <c r="M51" s="17"/>
      <c r="N51" s="6"/>
      <c r="O51" s="6"/>
      <c r="P51" s="6"/>
      <c r="Q51" s="6"/>
      <c r="R51" s="6"/>
      <c r="S51" s="7"/>
      <c r="T51" s="1"/>
      <c r="U51" s="143"/>
      <c r="V51" s="143"/>
      <c r="W51" s="143"/>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 customHeight="1" x14ac:dyDescent="0.25">
      <c r="A52" s="1"/>
      <c r="B52" s="38"/>
      <c r="C52" s="6"/>
      <c r="D52" s="6"/>
      <c r="E52" s="6"/>
      <c r="F52" s="6"/>
      <c r="G52" s="6"/>
      <c r="H52" s="6"/>
      <c r="I52" s="6"/>
      <c r="J52" s="6"/>
      <c r="K52" s="58"/>
      <c r="L52" s="281"/>
      <c r="M52" s="17"/>
      <c r="N52" s="6"/>
      <c r="O52" s="6"/>
      <c r="P52" s="6"/>
      <c r="Q52" s="6"/>
      <c r="R52" s="6"/>
      <c r="S52" s="7"/>
      <c r="T52" s="1"/>
      <c r="U52" s="143"/>
      <c r="V52" s="143"/>
      <c r="W52" s="143"/>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 customHeight="1" x14ac:dyDescent="0.25">
      <c r="A53" s="1"/>
      <c r="B53" s="13" t="s">
        <v>52</v>
      </c>
      <c r="C53" s="14"/>
      <c r="D53" s="14"/>
      <c r="E53" s="14"/>
      <c r="F53" s="14"/>
      <c r="G53" s="14"/>
      <c r="H53" s="14"/>
      <c r="I53" s="14"/>
      <c r="J53" s="15"/>
      <c r="K53" s="59">
        <f>(K39/K50)</f>
        <v>593.16538131705954</v>
      </c>
      <c r="L53" s="282"/>
      <c r="M53" s="17" t="s">
        <v>53</v>
      </c>
      <c r="N53" s="6"/>
      <c r="O53" s="6"/>
      <c r="P53" s="6"/>
      <c r="Q53" s="6"/>
      <c r="R53" s="6"/>
      <c r="S53" s="7"/>
      <c r="T53" s="1"/>
      <c r="U53" s="143"/>
      <c r="V53" s="143"/>
      <c r="W53" s="143"/>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 customHeight="1" x14ac:dyDescent="0.25">
      <c r="A54" s="1"/>
      <c r="B54" s="38" t="s">
        <v>54</v>
      </c>
      <c r="C54" s="17"/>
      <c r="D54" s="17"/>
      <c r="E54" s="17"/>
      <c r="F54" s="17"/>
      <c r="G54" s="17"/>
      <c r="H54" s="17"/>
      <c r="I54" s="17"/>
      <c r="J54" s="39"/>
      <c r="K54" s="41">
        <f>IF(L54=0,"",K53/(L54/5))</f>
        <v>84.737911616722798</v>
      </c>
      <c r="L54" s="147">
        <v>35</v>
      </c>
      <c r="M54" s="17" t="s">
        <v>55</v>
      </c>
      <c r="N54" s="6"/>
      <c r="O54" s="6"/>
      <c r="P54" s="6"/>
      <c r="Q54" s="6"/>
      <c r="R54" s="6"/>
      <c r="S54" s="7"/>
      <c r="T54" s="1"/>
      <c r="U54" s="143"/>
      <c r="V54" s="143"/>
      <c r="W54" s="143"/>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s="64" customFormat="1" ht="3" customHeight="1" x14ac:dyDescent="0.25">
      <c r="A55" s="1"/>
      <c r="B55" s="60"/>
      <c r="C55" s="61"/>
      <c r="D55" s="61"/>
      <c r="E55" s="61"/>
      <c r="F55" s="61"/>
      <c r="G55" s="61"/>
      <c r="H55" s="61"/>
      <c r="I55" s="61"/>
      <c r="J55" s="61"/>
      <c r="K55" s="61"/>
      <c r="L55" s="61"/>
      <c r="M55" s="61"/>
      <c r="N55" s="62"/>
      <c r="O55" s="62"/>
      <c r="P55" s="62"/>
      <c r="Q55" s="62"/>
      <c r="R55" s="62"/>
      <c r="S55" s="63"/>
      <c r="T55" s="11"/>
      <c r="U55" s="143"/>
      <c r="V55" s="143"/>
      <c r="W55" s="143"/>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15" customHeight="1" x14ac:dyDescent="0.25">
      <c r="A56" s="1"/>
      <c r="B56" s="65" t="s">
        <v>56</v>
      </c>
      <c r="C56" s="65"/>
      <c r="D56" s="65"/>
      <c r="E56" s="65"/>
      <c r="F56" s="65"/>
      <c r="G56" s="65"/>
      <c r="H56" s="65"/>
      <c r="I56" s="65"/>
      <c r="J56" s="65"/>
      <c r="K56" s="65"/>
      <c r="L56" s="65"/>
      <c r="M56" s="65"/>
      <c r="N56" s="1"/>
      <c r="O56" s="1"/>
      <c r="P56" s="1"/>
      <c r="Q56" s="1"/>
      <c r="R56" s="1"/>
      <c r="S56" s="1"/>
      <c r="T56" s="1"/>
      <c r="U56" s="143"/>
      <c r="V56" s="143"/>
      <c r="W56" s="143"/>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5" customHeight="1" x14ac:dyDescent="0.25">
      <c r="A57" s="1"/>
      <c r="B57" s="1"/>
      <c r="C57" s="1"/>
      <c r="D57" s="1"/>
      <c r="E57" s="1"/>
      <c r="F57" s="1"/>
      <c r="G57" s="1"/>
      <c r="H57" s="1"/>
      <c r="I57" s="1"/>
      <c r="J57" s="1"/>
      <c r="K57" s="1"/>
      <c r="L57" s="1"/>
      <c r="M57" s="1"/>
      <c r="N57" s="1"/>
      <c r="O57" s="1"/>
      <c r="P57" s="1"/>
      <c r="Q57" s="1"/>
      <c r="R57" s="1"/>
      <c r="S57" s="1"/>
      <c r="T57" s="1"/>
      <c r="U57" s="143"/>
      <c r="V57" s="143"/>
      <c r="W57" s="143"/>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ht="15" customHeight="1" x14ac:dyDescent="0.25">
      <c r="A58" s="1"/>
      <c r="B58" s="1"/>
      <c r="C58" s="1"/>
      <c r="D58" s="1"/>
      <c r="E58" s="1"/>
      <c r="F58" s="1"/>
      <c r="G58" s="1"/>
      <c r="H58" s="1"/>
      <c r="I58" s="1"/>
      <c r="J58" s="1"/>
      <c r="K58" s="1"/>
      <c r="L58" s="1"/>
      <c r="M58" s="1"/>
      <c r="N58" s="1"/>
      <c r="O58" s="1"/>
      <c r="P58" s="1"/>
      <c r="Q58" s="1"/>
      <c r="R58" s="1"/>
      <c r="S58" s="1"/>
      <c r="T58" s="1"/>
      <c r="U58" s="143"/>
      <c r="V58" s="143"/>
      <c r="W58" s="143"/>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15" customHeight="1" x14ac:dyDescent="0.25">
      <c r="A59" s="1"/>
      <c r="B59" s="1"/>
      <c r="C59" s="1"/>
      <c r="D59" s="1"/>
      <c r="E59" s="1"/>
      <c r="F59" s="1"/>
      <c r="G59" s="1"/>
      <c r="H59" s="1"/>
      <c r="I59" s="1"/>
      <c r="J59" s="1"/>
      <c r="K59" s="1"/>
      <c r="L59" s="1"/>
      <c r="M59" s="1"/>
      <c r="N59" s="1"/>
      <c r="O59" s="1"/>
      <c r="P59" s="1"/>
      <c r="Q59" s="1"/>
      <c r="R59" s="1"/>
      <c r="S59" s="1"/>
      <c r="T59" s="1"/>
      <c r="U59" s="143"/>
      <c r="V59" s="143"/>
      <c r="W59" s="143"/>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15" customHeight="1" x14ac:dyDescent="0.25">
      <c r="A60" s="1"/>
      <c r="B60" s="1"/>
      <c r="C60" s="1"/>
      <c r="D60" s="1"/>
      <c r="E60" s="1"/>
      <c r="F60" s="1"/>
      <c r="G60" s="1"/>
      <c r="H60" s="1"/>
      <c r="I60" s="1"/>
      <c r="J60" s="1"/>
      <c r="K60" s="1"/>
      <c r="L60" s="1"/>
      <c r="M60" s="1"/>
      <c r="N60" s="1"/>
      <c r="O60" s="1"/>
      <c r="P60" s="1"/>
      <c r="Q60" s="1"/>
      <c r="R60" s="1"/>
      <c r="S60" s="1"/>
      <c r="T60" s="1"/>
      <c r="U60" s="143"/>
      <c r="V60" s="143"/>
      <c r="W60" s="143"/>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15" customHeight="1" x14ac:dyDescent="0.25">
      <c r="A61" s="1"/>
      <c r="B61" s="1"/>
      <c r="C61" s="1"/>
      <c r="D61" s="1"/>
      <c r="E61" s="1"/>
      <c r="F61" s="1"/>
      <c r="G61" s="1"/>
      <c r="H61" s="1"/>
      <c r="I61" s="1"/>
      <c r="J61" s="1"/>
      <c r="K61" s="1"/>
      <c r="L61" s="1"/>
      <c r="M61" s="1"/>
      <c r="N61" s="1"/>
      <c r="O61" s="1"/>
      <c r="P61" s="1"/>
      <c r="Q61" s="1"/>
      <c r="R61" s="1"/>
      <c r="S61" s="1"/>
      <c r="T61" s="1"/>
      <c r="U61" s="143"/>
      <c r="V61" s="143"/>
      <c r="W61" s="143"/>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15" customHeight="1" x14ac:dyDescent="0.25">
      <c r="A62" s="1"/>
      <c r="B62" s="1"/>
      <c r="C62" s="1"/>
      <c r="D62" s="1"/>
      <c r="E62" s="1"/>
      <c r="F62" s="1"/>
      <c r="G62" s="1"/>
      <c r="H62" s="1"/>
      <c r="I62" s="1"/>
      <c r="J62" s="1"/>
      <c r="K62" s="1"/>
      <c r="L62" s="1"/>
      <c r="M62" s="1"/>
      <c r="N62" s="1"/>
      <c r="O62" s="1"/>
      <c r="P62" s="1"/>
      <c r="Q62" s="1"/>
      <c r="R62" s="1"/>
      <c r="S62" s="1"/>
      <c r="T62" s="1"/>
      <c r="U62" s="143"/>
      <c r="V62" s="143"/>
      <c r="W62" s="143"/>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15" customHeight="1" x14ac:dyDescent="0.25">
      <c r="A63" s="1"/>
      <c r="B63" s="1"/>
      <c r="C63" s="1"/>
      <c r="D63" s="1"/>
      <c r="E63" s="1"/>
      <c r="F63" s="1"/>
      <c r="G63" s="1"/>
      <c r="H63" s="1"/>
      <c r="I63" s="1"/>
      <c r="J63" s="1"/>
      <c r="K63" s="1"/>
      <c r="L63" s="1"/>
      <c r="M63" s="1"/>
      <c r="N63" s="1"/>
      <c r="O63" s="1"/>
      <c r="P63" s="1"/>
      <c r="Q63" s="1"/>
      <c r="R63" s="1"/>
      <c r="S63" s="1"/>
      <c r="T63" s="1"/>
      <c r="U63" s="143"/>
      <c r="V63" s="143"/>
      <c r="W63" s="143"/>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ht="15" customHeight="1" x14ac:dyDescent="0.25">
      <c r="A64" s="1"/>
      <c r="B64" s="1"/>
      <c r="C64" s="1"/>
      <c r="D64" s="1"/>
      <c r="E64" s="1"/>
      <c r="F64" s="1"/>
      <c r="G64" s="1"/>
      <c r="H64" s="1"/>
      <c r="I64" s="1"/>
      <c r="J64" s="1"/>
      <c r="K64" s="1"/>
      <c r="L64" s="1"/>
      <c r="M64" s="1"/>
      <c r="N64" s="1"/>
      <c r="O64" s="1"/>
      <c r="P64" s="1"/>
      <c r="Q64" s="1"/>
      <c r="R64" s="1"/>
      <c r="S64" s="1"/>
      <c r="T64" s="1"/>
      <c r="U64" s="143"/>
      <c r="V64" s="143"/>
      <c r="W64" s="143"/>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sheetData>
  <sheetProtection password="DC58" sheet="1" scenarios="1" formatCells="0" formatColumns="0" formatRows="0" insertColumns="0" insertRows="0" insertHyperlinks="0" deleteColumns="0" deleteRows="0" sort="0" autoFilter="0" pivotTables="0"/>
  <customSheetViews>
    <customSheetView guid="{A7FC6B3A-88A3-4125-AE95-7125DCE03454}" scale="80" fitToPage="1" topLeftCell="A20">
      <selection activeCell="B57" sqref="B57:S61"/>
      <pageMargins left="0.11811023622047245" right="0.11811023622047245" top="0.39370078740157483" bottom="0.39370078740157483" header="0.31496062992125984" footer="0.31496062992125984"/>
      <printOptions horizontalCentered="1" verticalCentered="1"/>
      <pageSetup paperSize="9" scale="71" orientation="landscape" horizontalDpi="1200" verticalDpi="1200" r:id="rId1"/>
    </customSheetView>
    <customSheetView guid="{1615BAB0-B4BA-46C9-BD31-F141C80DF499}" scale="80" fitToPage="1" topLeftCell="A22">
      <selection activeCell="H51" sqref="H51"/>
      <pageMargins left="0.11811023622047245" right="0.11811023622047245" top="0.39370078740157483" bottom="0.39370078740157483" header="0.31496062992125984" footer="0.31496062992125984"/>
      <printOptions horizontalCentered="1" verticalCentered="1"/>
      <pageSetup paperSize="9" scale="71" orientation="landscape" horizontalDpi="1200" verticalDpi="1200" r:id="rId2"/>
    </customSheetView>
  </customSheetViews>
  <mergeCells count="20">
    <mergeCell ref="K40:L40"/>
    <mergeCell ref="K49:L49"/>
    <mergeCell ref="L50:L53"/>
    <mergeCell ref="U15:W48"/>
    <mergeCell ref="K19:L19"/>
    <mergeCell ref="B39:J39"/>
    <mergeCell ref="L20:L21"/>
    <mergeCell ref="K20:K21"/>
    <mergeCell ref="U9:W12"/>
    <mergeCell ref="K14:L14"/>
    <mergeCell ref="B15:J15"/>
    <mergeCell ref="K15:K18"/>
    <mergeCell ref="L15:L18"/>
    <mergeCell ref="M15:O18"/>
    <mergeCell ref="K6:L6"/>
    <mergeCell ref="B1:S3"/>
    <mergeCell ref="B4:J5"/>
    <mergeCell ref="K4:K5"/>
    <mergeCell ref="L4:L5"/>
    <mergeCell ref="M4:P5"/>
  </mergeCells>
  <printOptions horizontalCentered="1" verticalCentered="1"/>
  <pageMargins left="0.11811023622047245" right="0.11811023622047245" top="0.39370078740157483" bottom="0.39370078740157483" header="0.31496062992125984" footer="0.31496062992125984"/>
  <pageSetup paperSize="9" scale="71" orientation="landscape" horizontalDpi="1200" verticalDpi="1200"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V176"/>
  <sheetViews>
    <sheetView showRowColHeaders="0" zoomScale="90" zoomScaleNormal="90" workbookViewId="0">
      <selection activeCell="H51" sqref="H51"/>
    </sheetView>
  </sheetViews>
  <sheetFormatPr baseColWidth="10" defaultRowHeight="15" x14ac:dyDescent="0.25"/>
  <cols>
    <col min="1" max="1" width="1.42578125" style="3" customWidth="1"/>
    <col min="2" max="19" width="11.42578125" style="3"/>
    <col min="20" max="20" width="2.85546875" style="3" customWidth="1"/>
    <col min="21" max="16384" width="11.42578125" style="3"/>
  </cols>
  <sheetData>
    <row r="1" spans="1:256" ht="15" customHeight="1" x14ac:dyDescent="0.25">
      <c r="A1" s="248" t="s">
        <v>111</v>
      </c>
      <c r="B1" s="248"/>
      <c r="C1" s="248"/>
      <c r="D1" s="248"/>
      <c r="E1" s="248"/>
      <c r="F1" s="248"/>
      <c r="G1" s="248"/>
      <c r="H1" s="248"/>
      <c r="I1" s="248"/>
      <c r="J1" s="248"/>
      <c r="K1" s="248"/>
      <c r="L1" s="248"/>
      <c r="M1" s="248"/>
      <c r="N1" s="248"/>
      <c r="O1" s="248"/>
      <c r="P1" s="248"/>
      <c r="Q1" s="248"/>
      <c r="R1" s="248"/>
      <c r="S1" s="248"/>
      <c r="T1" s="2"/>
      <c r="U1" s="2"/>
      <c r="V1" s="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 customHeight="1" x14ac:dyDescent="0.25">
      <c r="A2" s="248"/>
      <c r="B2" s="248"/>
      <c r="C2" s="248"/>
      <c r="D2" s="248"/>
      <c r="E2" s="248"/>
      <c r="F2" s="248"/>
      <c r="G2" s="248"/>
      <c r="H2" s="248"/>
      <c r="I2" s="248"/>
      <c r="J2" s="248"/>
      <c r="K2" s="248"/>
      <c r="L2" s="248"/>
      <c r="M2" s="248"/>
      <c r="N2" s="248"/>
      <c r="O2" s="248"/>
      <c r="P2" s="248"/>
      <c r="Q2" s="248"/>
      <c r="R2" s="248"/>
      <c r="S2" s="248"/>
      <c r="T2" s="2"/>
      <c r="U2" s="2"/>
      <c r="V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x14ac:dyDescent="0.25">
      <c r="A3" s="248"/>
      <c r="B3" s="248"/>
      <c r="C3" s="248"/>
      <c r="D3" s="248"/>
      <c r="E3" s="248"/>
      <c r="F3" s="248"/>
      <c r="G3" s="248"/>
      <c r="H3" s="248"/>
      <c r="I3" s="248"/>
      <c r="J3" s="248"/>
      <c r="K3" s="248"/>
      <c r="L3" s="248"/>
      <c r="M3" s="248"/>
      <c r="N3" s="248"/>
      <c r="O3" s="248"/>
      <c r="P3" s="248"/>
      <c r="Q3" s="248"/>
      <c r="R3" s="248"/>
      <c r="S3" s="248"/>
      <c r="T3" s="2"/>
      <c r="U3" s="2"/>
      <c r="V3" s="2"/>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5" customHeight="1" x14ac:dyDescent="0.25">
      <c r="A4" s="1"/>
      <c r="B4" s="285" t="s">
        <v>116</v>
      </c>
      <c r="C4" s="286"/>
      <c r="D4" s="286"/>
      <c r="E4" s="286"/>
      <c r="F4" s="286"/>
      <c r="G4" s="286"/>
      <c r="H4" s="286"/>
      <c r="I4" s="286"/>
      <c r="J4" s="286"/>
      <c r="K4" s="289">
        <v>40</v>
      </c>
      <c r="L4" s="66">
        <v>5</v>
      </c>
      <c r="M4" s="67" t="s">
        <v>57</v>
      </c>
      <c r="N4" s="67"/>
      <c r="O4" s="4"/>
      <c r="P4" s="4"/>
      <c r="Q4" s="4"/>
      <c r="R4" s="4"/>
      <c r="S4" s="5"/>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5" customHeight="1" x14ac:dyDescent="0.25">
      <c r="A5" s="1"/>
      <c r="B5" s="287"/>
      <c r="C5" s="288"/>
      <c r="D5" s="288"/>
      <c r="E5" s="288"/>
      <c r="F5" s="288"/>
      <c r="G5" s="288"/>
      <c r="H5" s="288"/>
      <c r="I5" s="288"/>
      <c r="J5" s="288"/>
      <c r="K5" s="290"/>
      <c r="L5" s="68">
        <v>8</v>
      </c>
      <c r="M5" s="69" t="s">
        <v>58</v>
      </c>
      <c r="N5" s="69"/>
      <c r="O5" s="6"/>
      <c r="P5" s="6"/>
      <c r="Q5" s="6"/>
      <c r="R5" s="6"/>
      <c r="S5" s="7"/>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x14ac:dyDescent="0.25">
      <c r="A6" s="1"/>
      <c r="B6" s="148" t="s">
        <v>153</v>
      </c>
      <c r="C6" s="70"/>
      <c r="D6" s="70"/>
      <c r="E6" s="70"/>
      <c r="F6" s="70"/>
      <c r="G6" s="70"/>
      <c r="H6" s="70"/>
      <c r="I6" s="70"/>
      <c r="J6" s="71"/>
      <c r="K6" s="72">
        <v>90</v>
      </c>
      <c r="L6" s="73">
        <f>K6*L5</f>
        <v>720</v>
      </c>
      <c r="M6" s="6" t="s">
        <v>59</v>
      </c>
      <c r="N6" s="6"/>
      <c r="O6" s="6"/>
      <c r="P6" s="6"/>
      <c r="Q6" s="6"/>
      <c r="R6" s="6"/>
      <c r="S6" s="7"/>
      <c r="T6" s="11"/>
      <c r="U6" s="11"/>
      <c r="V6" s="12"/>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idden="1" x14ac:dyDescent="0.25">
      <c r="A7" s="1"/>
      <c r="B7" s="38" t="s">
        <v>60</v>
      </c>
      <c r="C7" s="17"/>
      <c r="D7" s="17"/>
      <c r="E7" s="17"/>
      <c r="F7" s="17"/>
      <c r="G7" s="17"/>
      <c r="H7" s="17"/>
      <c r="I7" s="17"/>
      <c r="J7" s="39"/>
      <c r="K7" s="74">
        <f>L7/L5</f>
        <v>3.75</v>
      </c>
      <c r="L7" s="75">
        <v>30</v>
      </c>
      <c r="M7" s="76" t="s">
        <v>61</v>
      </c>
      <c r="N7" s="6"/>
      <c r="O7" s="6"/>
      <c r="P7" s="6"/>
      <c r="Q7" s="6"/>
      <c r="R7" s="6"/>
      <c r="S7" s="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idden="1" x14ac:dyDescent="0.25">
      <c r="A8" s="1"/>
      <c r="B8" s="38" t="s">
        <v>62</v>
      </c>
      <c r="C8" s="17"/>
      <c r="D8" s="17"/>
      <c r="E8" s="17"/>
      <c r="F8" s="17"/>
      <c r="G8" s="17"/>
      <c r="H8" s="17"/>
      <c r="I8" s="17"/>
      <c r="J8" s="39"/>
      <c r="K8" s="77">
        <f>L8*K6</f>
        <v>9</v>
      </c>
      <c r="L8" s="78">
        <v>0.1</v>
      </c>
      <c r="M8" s="6" t="s">
        <v>63</v>
      </c>
      <c r="N8" s="6"/>
      <c r="O8" s="6"/>
      <c r="P8" s="6"/>
      <c r="Q8" s="6"/>
      <c r="R8" s="6"/>
      <c r="S8" s="7"/>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idden="1" x14ac:dyDescent="0.25">
      <c r="A9" s="1"/>
      <c r="B9" s="38" t="s">
        <v>64</v>
      </c>
      <c r="C9" s="17"/>
      <c r="D9" s="17"/>
      <c r="E9" s="17"/>
      <c r="F9" s="17"/>
      <c r="G9" s="17"/>
      <c r="H9" s="17"/>
      <c r="I9" s="17"/>
      <c r="J9" s="39"/>
      <c r="K9" s="79"/>
      <c r="L9" s="80"/>
      <c r="M9" s="6" t="s">
        <v>65</v>
      </c>
      <c r="N9" s="6"/>
      <c r="O9" s="6"/>
      <c r="P9" s="6"/>
      <c r="Q9" s="6"/>
      <c r="R9" s="6"/>
      <c r="S9" s="7"/>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idden="1" x14ac:dyDescent="0.25">
      <c r="A10" s="1"/>
      <c r="B10" s="38" t="s">
        <v>66</v>
      </c>
      <c r="C10" s="17"/>
      <c r="D10" s="17"/>
      <c r="E10" s="17"/>
      <c r="F10" s="17"/>
      <c r="G10" s="17"/>
      <c r="H10" s="17"/>
      <c r="I10" s="17"/>
      <c r="J10" s="39"/>
      <c r="K10" s="81">
        <f>L10/L5</f>
        <v>1.25</v>
      </c>
      <c r="L10" s="82">
        <v>10</v>
      </c>
      <c r="M10" s="6"/>
      <c r="N10" s="6"/>
      <c r="O10" s="6"/>
      <c r="P10" s="6"/>
      <c r="Q10" s="6"/>
      <c r="R10" s="6"/>
      <c r="S10" s="7"/>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idden="1" x14ac:dyDescent="0.25">
      <c r="A11" s="1"/>
      <c r="B11" s="38" t="s">
        <v>67</v>
      </c>
      <c r="C11" s="17"/>
      <c r="D11" s="17"/>
      <c r="E11" s="17"/>
      <c r="F11" s="17"/>
      <c r="G11" s="17"/>
      <c r="H11" s="17"/>
      <c r="I11" s="17"/>
      <c r="J11" s="39"/>
      <c r="K11" s="81">
        <f>L11/L5</f>
        <v>8.75</v>
      </c>
      <c r="L11" s="82">
        <v>70</v>
      </c>
      <c r="M11" s="6"/>
      <c r="N11" s="6"/>
      <c r="O11" s="6"/>
      <c r="P11" s="6"/>
      <c r="Q11" s="6"/>
      <c r="R11" s="6"/>
      <c r="S11" s="7"/>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idden="1" x14ac:dyDescent="0.25">
      <c r="A12" s="1"/>
      <c r="B12" s="38" t="s">
        <v>68</v>
      </c>
      <c r="C12" s="17"/>
      <c r="D12" s="17"/>
      <c r="E12" s="17"/>
      <c r="F12" s="17"/>
      <c r="G12" s="17"/>
      <c r="H12" s="17"/>
      <c r="I12" s="17"/>
      <c r="J12" s="39"/>
      <c r="K12" s="81">
        <f>L12/L5</f>
        <v>1.25</v>
      </c>
      <c r="L12" s="82">
        <v>10</v>
      </c>
      <c r="M12" s="6"/>
      <c r="N12" s="6"/>
      <c r="O12" s="6"/>
      <c r="P12" s="6"/>
      <c r="Q12" s="6"/>
      <c r="R12" s="6"/>
      <c r="S12" s="7"/>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3" customHeight="1" x14ac:dyDescent="0.25">
      <c r="A13" s="1"/>
      <c r="B13" s="83"/>
      <c r="C13" s="84"/>
      <c r="D13" s="84"/>
      <c r="E13" s="84"/>
      <c r="F13" s="84"/>
      <c r="G13" s="84"/>
      <c r="H13" s="84"/>
      <c r="I13" s="84"/>
      <c r="J13" s="85"/>
      <c r="K13" s="86"/>
      <c r="L13" s="86"/>
      <c r="M13" s="87"/>
      <c r="N13" s="87"/>
      <c r="O13" s="87"/>
      <c r="P13" s="87"/>
      <c r="Q13" s="87"/>
      <c r="R13" s="87"/>
      <c r="S13" s="88"/>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idden="1" x14ac:dyDescent="0.25">
      <c r="A14" s="1"/>
      <c r="B14" s="89" t="s">
        <v>69</v>
      </c>
      <c r="C14" s="90"/>
      <c r="D14" s="90"/>
      <c r="E14" s="90"/>
      <c r="F14" s="90"/>
      <c r="G14" s="90"/>
      <c r="H14" s="90"/>
      <c r="I14" s="90"/>
      <c r="J14" s="91"/>
      <c r="K14" s="291">
        <f>SUM(K7:K12)+K6</f>
        <v>114</v>
      </c>
      <c r="L14" s="292"/>
      <c r="M14" s="6"/>
      <c r="N14" s="6" t="s">
        <v>70</v>
      </c>
      <c r="O14" s="6"/>
      <c r="P14" s="291">
        <f>L6+L7+L9+L10+L11+L12</f>
        <v>840</v>
      </c>
      <c r="Q14" s="292"/>
      <c r="R14" s="6"/>
      <c r="S14" s="7"/>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idden="1" x14ac:dyDescent="0.25">
      <c r="A15" s="1"/>
      <c r="B15" s="89"/>
      <c r="C15" s="90"/>
      <c r="D15" s="90"/>
      <c r="E15" s="90"/>
      <c r="F15" s="90"/>
      <c r="G15" s="90"/>
      <c r="H15" s="90"/>
      <c r="I15" s="90"/>
      <c r="J15" s="90"/>
      <c r="K15" s="92"/>
      <c r="L15" s="92"/>
      <c r="M15" s="6"/>
      <c r="N15" s="6"/>
      <c r="O15" s="6"/>
      <c r="P15" s="92"/>
      <c r="Q15" s="92"/>
      <c r="R15" s="6"/>
      <c r="S15" s="7"/>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5" customHeight="1" x14ac:dyDescent="0.25">
      <c r="A16" s="1"/>
      <c r="B16" s="89" t="s">
        <v>71</v>
      </c>
      <c r="C16" s="90"/>
      <c r="D16" s="90"/>
      <c r="E16" s="90"/>
      <c r="F16" s="90"/>
      <c r="G16" s="90"/>
      <c r="H16" s="6"/>
      <c r="I16" s="6"/>
      <c r="J16" s="6"/>
      <c r="K16" s="294">
        <f>K6</f>
        <v>90</v>
      </c>
      <c r="L16" s="295"/>
      <c r="M16" s="6"/>
      <c r="N16" s="6"/>
      <c r="O16" s="6"/>
      <c r="P16" s="291">
        <f>K16*L5</f>
        <v>720</v>
      </c>
      <c r="Q16" s="292"/>
      <c r="R16" s="6"/>
      <c r="S16" s="7"/>
      <c r="T16" s="1"/>
      <c r="U16" s="293" t="s">
        <v>72</v>
      </c>
      <c r="V16" s="293"/>
      <c r="W16" s="293"/>
      <c r="X16" s="293"/>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5" hidden="1" customHeight="1" x14ac:dyDescent="0.25">
      <c r="A17" s="1"/>
      <c r="B17" s="89" t="s">
        <v>73</v>
      </c>
      <c r="C17" s="90"/>
      <c r="D17" s="90"/>
      <c r="E17" s="90"/>
      <c r="F17" s="90"/>
      <c r="G17" s="90"/>
      <c r="H17" s="90"/>
      <c r="I17" s="90"/>
      <c r="J17" s="91"/>
      <c r="K17" s="294">
        <v>90</v>
      </c>
      <c r="L17" s="295"/>
      <c r="M17" s="6"/>
      <c r="N17" s="6" t="s">
        <v>70</v>
      </c>
      <c r="O17" s="6"/>
      <c r="P17" s="294">
        <f>K17*L5</f>
        <v>720</v>
      </c>
      <c r="Q17" s="295"/>
      <c r="R17" s="6"/>
      <c r="S17" s="7"/>
      <c r="T17" s="1"/>
      <c r="U17" s="293"/>
      <c r="V17" s="293"/>
      <c r="W17" s="293"/>
      <c r="X17" s="293"/>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5" customHeight="1" x14ac:dyDescent="0.25">
      <c r="A18" s="1"/>
      <c r="B18" s="89"/>
      <c r="C18" s="90"/>
      <c r="D18" s="90"/>
      <c r="E18" s="90"/>
      <c r="F18" s="90"/>
      <c r="G18" s="90"/>
      <c r="H18" s="90"/>
      <c r="I18" s="90"/>
      <c r="J18" s="90"/>
      <c r="K18" s="93"/>
      <c r="L18" s="92"/>
      <c r="M18" s="6"/>
      <c r="N18" s="6"/>
      <c r="O18" s="6"/>
      <c r="P18" s="93"/>
      <c r="Q18" s="92"/>
      <c r="R18" s="6"/>
      <c r="S18" s="7"/>
      <c r="T18" s="1"/>
      <c r="U18" s="293"/>
      <c r="V18" s="293"/>
      <c r="W18" s="293"/>
      <c r="X18" s="293"/>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3" customHeight="1" x14ac:dyDescent="0.25">
      <c r="A19" s="1"/>
      <c r="B19" s="94"/>
      <c r="C19" s="95"/>
      <c r="D19" s="95"/>
      <c r="E19" s="95"/>
      <c r="F19" s="95"/>
      <c r="G19" s="95"/>
      <c r="H19" s="95" t="s">
        <v>74</v>
      </c>
      <c r="I19" s="95"/>
      <c r="J19" s="95"/>
      <c r="K19" s="95"/>
      <c r="L19" s="95"/>
      <c r="M19" s="95"/>
      <c r="N19" s="95"/>
      <c r="O19" s="95"/>
      <c r="P19" s="95"/>
      <c r="Q19" s="95"/>
      <c r="R19" s="95"/>
      <c r="S19" s="96"/>
      <c r="T19" s="11"/>
      <c r="U19" s="293"/>
      <c r="V19" s="293"/>
      <c r="W19" s="293"/>
      <c r="X19" s="293"/>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5" customHeight="1" x14ac:dyDescent="0.25">
      <c r="A20" s="1"/>
      <c r="B20" s="97" t="s">
        <v>154</v>
      </c>
      <c r="C20" s="6"/>
      <c r="D20" s="6"/>
      <c r="E20" s="6"/>
      <c r="F20" s="6"/>
      <c r="G20" s="6"/>
      <c r="H20" s="6"/>
      <c r="I20" s="6"/>
      <c r="J20" s="6"/>
      <c r="K20" s="6"/>
      <c r="L20" s="6"/>
      <c r="M20" s="6"/>
      <c r="N20" s="6"/>
      <c r="O20" s="6"/>
      <c r="P20" s="6"/>
      <c r="Q20" s="6"/>
      <c r="R20" s="6"/>
      <c r="S20" s="7"/>
      <c r="T20" s="1"/>
      <c r="U20" s="293"/>
      <c r="V20" s="293"/>
      <c r="W20" s="293"/>
      <c r="X20" s="293"/>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5" customHeight="1" x14ac:dyDescent="0.25">
      <c r="A21" s="1"/>
      <c r="B21" s="98" t="s">
        <v>112</v>
      </c>
      <c r="C21" s="6"/>
      <c r="D21" s="6"/>
      <c r="E21" s="6"/>
      <c r="F21" s="6"/>
      <c r="G21" s="6"/>
      <c r="H21" s="6"/>
      <c r="I21" s="6"/>
      <c r="J21" s="6"/>
      <c r="K21" s="294">
        <f>'Was koste ich als Arbeitnehmer'!K54</f>
        <v>84.737911616722798</v>
      </c>
      <c r="L21" s="295"/>
      <c r="M21" s="6"/>
      <c r="N21" s="6" t="s">
        <v>70</v>
      </c>
      <c r="O21" s="6"/>
      <c r="P21" s="294">
        <f>'Was koste ich als Arbeitnehmer'!K53</f>
        <v>593.16538131705954</v>
      </c>
      <c r="Q21" s="295"/>
      <c r="R21" s="6"/>
      <c r="S21" s="7"/>
      <c r="T21" s="1"/>
      <c r="U21" s="293"/>
      <c r="V21" s="293"/>
      <c r="W21" s="293"/>
      <c r="X21" s="293"/>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3" customHeight="1" x14ac:dyDescent="0.25">
      <c r="A22" s="1"/>
      <c r="B22" s="98"/>
      <c r="C22" s="6"/>
      <c r="D22" s="6"/>
      <c r="E22" s="6"/>
      <c r="F22" s="6"/>
      <c r="G22" s="6"/>
      <c r="H22" s="6"/>
      <c r="I22" s="6"/>
      <c r="J22" s="6"/>
      <c r="K22" s="6"/>
      <c r="L22" s="6"/>
      <c r="M22" s="6"/>
      <c r="N22" s="6"/>
      <c r="O22" s="6"/>
      <c r="P22" s="6"/>
      <c r="Q22" s="6"/>
      <c r="R22" s="6"/>
      <c r="S22" s="7"/>
      <c r="T22" s="1"/>
      <c r="U22" s="293"/>
      <c r="V22" s="293"/>
      <c r="W22" s="293"/>
      <c r="X22" s="293"/>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5" customHeight="1" x14ac:dyDescent="0.25">
      <c r="A23" s="1"/>
      <c r="B23" s="98" t="s">
        <v>113</v>
      </c>
      <c r="C23" s="6"/>
      <c r="D23" s="6"/>
      <c r="E23" s="6"/>
      <c r="F23" s="6"/>
      <c r="G23" s="6"/>
      <c r="H23" s="6"/>
      <c r="I23" s="6"/>
      <c r="J23" s="6"/>
      <c r="K23" s="296">
        <f>K16-K21</f>
        <v>5.2620883832772023</v>
      </c>
      <c r="L23" s="297"/>
      <c r="M23" s="6"/>
      <c r="N23" s="6" t="s">
        <v>76</v>
      </c>
      <c r="O23" s="6"/>
      <c r="P23" s="296">
        <f>P16-P21</f>
        <v>126.83461868294046</v>
      </c>
      <c r="Q23" s="297"/>
      <c r="R23" s="6"/>
      <c r="S23" s="7"/>
      <c r="T23" s="1"/>
      <c r="U23" s="293"/>
      <c r="V23" s="293"/>
      <c r="W23" s="293"/>
      <c r="X23" s="293"/>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3" customHeight="1" x14ac:dyDescent="0.25">
      <c r="A24" s="1"/>
      <c r="B24" s="98"/>
      <c r="C24" s="6"/>
      <c r="D24" s="6"/>
      <c r="E24" s="6"/>
      <c r="F24" s="6"/>
      <c r="G24" s="6"/>
      <c r="H24" s="6"/>
      <c r="I24" s="6"/>
      <c r="J24" s="6"/>
      <c r="K24" s="99"/>
      <c r="L24" s="99"/>
      <c r="M24" s="6"/>
      <c r="N24" s="6"/>
      <c r="O24" s="6"/>
      <c r="P24" s="99"/>
      <c r="Q24" s="99"/>
      <c r="R24" s="6"/>
      <c r="S24" s="7"/>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idden="1" x14ac:dyDescent="0.25">
      <c r="A25" s="1"/>
      <c r="B25" s="98" t="s">
        <v>77</v>
      </c>
      <c r="C25" s="6"/>
      <c r="D25" s="6"/>
      <c r="E25" s="6"/>
      <c r="F25" s="6"/>
      <c r="G25" s="6"/>
      <c r="H25" s="6"/>
      <c r="I25" s="6"/>
      <c r="J25" s="6"/>
      <c r="K25" s="294" t="e">
        <f>K23-#REF!</f>
        <v>#REF!</v>
      </c>
      <c r="L25" s="295"/>
      <c r="M25" s="6"/>
      <c r="N25" s="6" t="s">
        <v>76</v>
      </c>
      <c r="O25" s="6"/>
      <c r="P25" s="294" t="e">
        <f>P23-#REF!</f>
        <v>#REF!</v>
      </c>
      <c r="Q25" s="295"/>
      <c r="R25" s="6"/>
      <c r="S25" s="7"/>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idden="1" x14ac:dyDescent="0.25">
      <c r="A26" s="1"/>
      <c r="B26" s="98"/>
      <c r="C26" s="6"/>
      <c r="D26" s="6"/>
      <c r="E26" s="6"/>
      <c r="F26" s="6"/>
      <c r="G26" s="6"/>
      <c r="H26" s="6"/>
      <c r="I26" s="6"/>
      <c r="J26" s="6"/>
      <c r="K26" s="99"/>
      <c r="L26" s="99"/>
      <c r="M26" s="6"/>
      <c r="N26" s="6"/>
      <c r="O26" s="6"/>
      <c r="P26" s="99"/>
      <c r="Q26" s="99"/>
      <c r="R26" s="6"/>
      <c r="S26" s="7"/>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idden="1" x14ac:dyDescent="0.25">
      <c r="A27" s="1"/>
      <c r="B27" s="98"/>
      <c r="C27" s="6"/>
      <c r="D27" s="6"/>
      <c r="E27" s="6"/>
      <c r="F27" s="6"/>
      <c r="G27" s="6"/>
      <c r="H27" s="6"/>
      <c r="I27" s="6"/>
      <c r="J27" s="6"/>
      <c r="K27" s="99"/>
      <c r="L27" s="99"/>
      <c r="M27" s="6"/>
      <c r="N27" s="6"/>
      <c r="O27" s="6"/>
      <c r="P27" s="99"/>
      <c r="Q27" s="99"/>
      <c r="R27" s="6"/>
      <c r="S27" s="7"/>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3" customHeight="1" x14ac:dyDescent="0.25">
      <c r="A28" s="1"/>
      <c r="B28" s="94"/>
      <c r="C28" s="95"/>
      <c r="D28" s="95"/>
      <c r="E28" s="95"/>
      <c r="F28" s="95"/>
      <c r="G28" s="95"/>
      <c r="H28" s="95"/>
      <c r="I28" s="95"/>
      <c r="J28" s="95"/>
      <c r="K28" s="95"/>
      <c r="L28" s="95"/>
      <c r="M28" s="95"/>
      <c r="N28" s="95"/>
      <c r="O28" s="95"/>
      <c r="P28" s="100"/>
      <c r="Q28" s="100"/>
      <c r="R28" s="95"/>
      <c r="S28" s="96"/>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5" customHeight="1" x14ac:dyDescent="0.25">
      <c r="A29" s="1"/>
      <c r="B29" s="101" t="s">
        <v>78</v>
      </c>
      <c r="C29" s="6"/>
      <c r="D29" s="6"/>
      <c r="E29" s="6"/>
      <c r="F29" s="6"/>
      <c r="G29" s="6"/>
      <c r="H29" s="6"/>
      <c r="I29" s="6"/>
      <c r="J29" s="6"/>
      <c r="K29" s="6"/>
      <c r="L29" s="6"/>
      <c r="M29" s="6"/>
      <c r="N29" s="6"/>
      <c r="O29" s="6"/>
      <c r="P29" s="99"/>
      <c r="Q29" s="99"/>
      <c r="R29" s="6"/>
      <c r="S29" s="7"/>
      <c r="T29" s="1"/>
      <c r="U29" s="300"/>
      <c r="V29" s="300"/>
      <c r="W29" s="300"/>
      <c r="X29" s="300"/>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1"/>
      <c r="B30" s="98"/>
      <c r="C30" s="6"/>
      <c r="D30" s="6"/>
      <c r="E30" s="6"/>
      <c r="F30" s="6"/>
      <c r="G30" s="6"/>
      <c r="H30" s="6"/>
      <c r="I30" s="6"/>
      <c r="J30" s="6"/>
      <c r="K30" s="6"/>
      <c r="L30" s="6"/>
      <c r="M30" s="6"/>
      <c r="N30" s="6"/>
      <c r="O30" s="6"/>
      <c r="P30" s="99"/>
      <c r="Q30" s="99"/>
      <c r="R30" s="6"/>
      <c r="S30" s="7"/>
      <c r="T30" s="1"/>
      <c r="U30" s="300"/>
      <c r="V30" s="300"/>
      <c r="W30" s="300"/>
      <c r="X30" s="300"/>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38" t="s">
        <v>79</v>
      </c>
      <c r="C31" s="19"/>
      <c r="D31" s="19"/>
      <c r="E31" s="19"/>
      <c r="F31" s="19"/>
      <c r="G31" s="19"/>
      <c r="H31" s="19"/>
      <c r="I31" s="19"/>
      <c r="J31" s="19"/>
      <c r="K31" s="301">
        <v>0.02</v>
      </c>
      <c r="L31" s="302"/>
      <c r="M31" s="19" t="s">
        <v>80</v>
      </c>
      <c r="N31" s="6"/>
      <c r="O31" s="6"/>
      <c r="P31" s="6"/>
      <c r="Q31" s="6"/>
      <c r="R31" s="6"/>
      <c r="S31" s="7"/>
      <c r="T31" s="1"/>
      <c r="U31" s="300"/>
      <c r="V31" s="300"/>
      <c r="W31" s="300"/>
      <c r="X31" s="300"/>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37" t="s">
        <v>81</v>
      </c>
      <c r="C32" s="19"/>
      <c r="D32" s="19"/>
      <c r="E32" s="19"/>
      <c r="F32" s="19"/>
      <c r="G32" s="19"/>
      <c r="H32" s="19"/>
      <c r="I32" s="19"/>
      <c r="J32" s="19"/>
      <c r="K32" s="301">
        <v>0.03</v>
      </c>
      <c r="L32" s="302"/>
      <c r="M32" s="19" t="s">
        <v>80</v>
      </c>
      <c r="N32" s="6"/>
      <c r="O32" s="6"/>
      <c r="P32" s="6"/>
      <c r="Q32" s="6"/>
      <c r="R32" s="6"/>
      <c r="S32" s="7"/>
      <c r="T32" s="1"/>
      <c r="U32" s="300"/>
      <c r="V32" s="300"/>
      <c r="W32" s="300"/>
      <c r="X32" s="300"/>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3" customHeight="1" x14ac:dyDescent="0.25">
      <c r="A33" s="1"/>
      <c r="B33" s="37"/>
      <c r="C33" s="19"/>
      <c r="D33" s="19"/>
      <c r="E33" s="19"/>
      <c r="F33" s="19"/>
      <c r="G33" s="19"/>
      <c r="H33" s="19"/>
      <c r="I33" s="19"/>
      <c r="J33" s="19"/>
      <c r="K33" s="19"/>
      <c r="L33" s="19"/>
      <c r="M33" s="19"/>
      <c r="N33" s="6"/>
      <c r="O33" s="6"/>
      <c r="P33" s="6"/>
      <c r="Q33" s="6"/>
      <c r="R33" s="6"/>
      <c r="S33" s="7"/>
      <c r="T33" s="1"/>
      <c r="U33" s="300"/>
      <c r="V33" s="300"/>
      <c r="W33" s="300"/>
      <c r="X33" s="300"/>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52" t="s">
        <v>114</v>
      </c>
      <c r="C34" s="19"/>
      <c r="D34" s="19"/>
      <c r="E34" s="19"/>
      <c r="F34" s="19"/>
      <c r="G34" s="19"/>
      <c r="H34" s="19"/>
      <c r="I34" s="19"/>
      <c r="J34" s="19"/>
      <c r="K34" s="303">
        <f>K31+K32</f>
        <v>0.05</v>
      </c>
      <c r="L34" s="304"/>
      <c r="M34" s="19" t="s">
        <v>80</v>
      </c>
      <c r="N34" s="6"/>
      <c r="O34" s="6"/>
      <c r="P34" s="6"/>
      <c r="Q34" s="6"/>
      <c r="R34" s="6"/>
      <c r="S34" s="7"/>
      <c r="T34" s="1"/>
      <c r="U34" s="300"/>
      <c r="V34" s="300"/>
      <c r="W34" s="300"/>
      <c r="X34" s="300"/>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37"/>
      <c r="C35" s="19"/>
      <c r="D35" s="19"/>
      <c r="E35" s="19"/>
      <c r="F35" s="19"/>
      <c r="G35" s="19"/>
      <c r="H35" s="19"/>
      <c r="I35" s="19"/>
      <c r="J35" s="19"/>
      <c r="K35" s="19"/>
      <c r="L35" s="19"/>
      <c r="M35" s="19"/>
      <c r="N35" s="6"/>
      <c r="O35" s="6"/>
      <c r="P35" s="6"/>
      <c r="Q35" s="6"/>
      <c r="R35" s="6"/>
      <c r="S35" s="7"/>
      <c r="T35" s="1"/>
      <c r="U35" s="300"/>
      <c r="V35" s="300"/>
      <c r="W35" s="300"/>
      <c r="X35" s="300"/>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01" t="s">
        <v>159</v>
      </c>
      <c r="C36" s="14"/>
      <c r="D36" s="14"/>
      <c r="E36" s="14"/>
      <c r="F36" s="14"/>
      <c r="G36" s="14"/>
      <c r="H36" s="14"/>
      <c r="I36" s="14"/>
      <c r="J36" s="14"/>
      <c r="K36" s="305">
        <f>K21-K21*K34</f>
        <v>80.501016035886664</v>
      </c>
      <c r="L36" s="306"/>
      <c r="M36" s="19"/>
      <c r="N36" s="6" t="s">
        <v>70</v>
      </c>
      <c r="O36" s="6"/>
      <c r="P36" s="296">
        <f>P21-P21*K34</f>
        <v>563.50711225120654</v>
      </c>
      <c r="Q36" s="297"/>
      <c r="R36" s="6"/>
      <c r="S36" s="7"/>
      <c r="T36" s="1"/>
      <c r="U36" s="300"/>
      <c r="V36" s="300"/>
      <c r="W36" s="300"/>
      <c r="X36" s="300"/>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3" customHeight="1" x14ac:dyDescent="0.25">
      <c r="A37" s="1"/>
      <c r="B37" s="102"/>
      <c r="C37" s="103"/>
      <c r="D37" s="103"/>
      <c r="E37" s="103"/>
      <c r="F37" s="103"/>
      <c r="G37" s="103"/>
      <c r="H37" s="103"/>
      <c r="I37" s="103"/>
      <c r="J37" s="103"/>
      <c r="K37" s="104"/>
      <c r="L37" s="104"/>
      <c r="M37" s="105"/>
      <c r="N37" s="106"/>
      <c r="O37" s="106"/>
      <c r="P37" s="107"/>
      <c r="Q37" s="107"/>
      <c r="R37" s="106"/>
      <c r="S37" s="108"/>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hidden="1" x14ac:dyDescent="0.25">
      <c r="A38" s="1"/>
      <c r="B38" s="109"/>
      <c r="C38" s="14"/>
      <c r="D38" s="14"/>
      <c r="E38" s="14"/>
      <c r="F38" s="14"/>
      <c r="G38" s="14"/>
      <c r="H38" s="14"/>
      <c r="I38" s="14"/>
      <c r="J38" s="14"/>
      <c r="K38" s="309">
        <f>K21</f>
        <v>84.737911616722798</v>
      </c>
      <c r="L38" s="310"/>
      <c r="N38" s="3" t="s">
        <v>70</v>
      </c>
      <c r="P38" s="309">
        <f>P21</f>
        <v>593.16538131705954</v>
      </c>
      <c r="Q38" s="310"/>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hidden="1" x14ac:dyDescent="0.25">
      <c r="A39" s="1"/>
      <c r="B39" s="109"/>
      <c r="C39" s="14"/>
      <c r="D39" s="14"/>
      <c r="E39" s="14"/>
      <c r="F39" s="14"/>
      <c r="G39" s="14"/>
      <c r="H39" s="14"/>
      <c r="I39" s="14"/>
      <c r="J39" s="14"/>
      <c r="K39" s="99"/>
      <c r="L39" s="99"/>
      <c r="P39" s="99"/>
      <c r="Q39" s="99"/>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idden="1" x14ac:dyDescent="0.25">
      <c r="A40" s="1"/>
      <c r="B40" s="110" t="s">
        <v>75</v>
      </c>
      <c r="K40" s="296">
        <f>K38-K33</f>
        <v>84.737911616722798</v>
      </c>
      <c r="L40" s="297"/>
      <c r="N40" s="3" t="s">
        <v>76</v>
      </c>
      <c r="P40" s="296">
        <f>P38-P33</f>
        <v>593.16538131705954</v>
      </c>
      <c r="Q40" s="297"/>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idden="1" x14ac:dyDescent="0.25">
      <c r="A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ht="3" customHeight="1" x14ac:dyDescent="0.25">
      <c r="A42" s="1"/>
      <c r="B42" s="145"/>
      <c r="C42" s="145"/>
      <c r="D42" s="145"/>
      <c r="E42" s="145"/>
      <c r="F42" s="145"/>
      <c r="G42" s="145"/>
      <c r="H42" s="145"/>
      <c r="I42" s="145"/>
      <c r="J42" s="145"/>
      <c r="K42" s="145"/>
      <c r="L42" s="145"/>
      <c r="M42" s="145"/>
      <c r="N42" s="145"/>
      <c r="O42" s="145"/>
      <c r="P42" s="145"/>
      <c r="Q42" s="145"/>
      <c r="R42" s="145"/>
      <c r="S42" s="145"/>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15" customHeight="1" x14ac:dyDescent="0.25">
      <c r="A43" s="1"/>
      <c r="B43" s="146" t="s">
        <v>155</v>
      </c>
      <c r="C43" s="111"/>
      <c r="D43" s="111"/>
      <c r="E43" s="111"/>
      <c r="F43" s="111"/>
      <c r="G43" s="111"/>
      <c r="H43" s="111"/>
      <c r="I43" s="111"/>
      <c r="J43" s="111"/>
      <c r="K43" s="111"/>
      <c r="L43" s="111"/>
      <c r="M43" s="111"/>
      <c r="N43" s="111"/>
      <c r="O43" s="111"/>
      <c r="P43" s="111"/>
      <c r="Q43" s="111"/>
      <c r="R43" s="111"/>
      <c r="S43" s="111"/>
      <c r="T43" s="11"/>
      <c r="U43" s="311" t="s">
        <v>122</v>
      </c>
      <c r="V43" s="311"/>
      <c r="W43" s="311"/>
      <c r="X43" s="31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ht="15" customHeight="1" x14ac:dyDescent="0.25">
      <c r="A44" s="1"/>
      <c r="B44" s="146" t="s">
        <v>156</v>
      </c>
      <c r="C44" s="111"/>
      <c r="D44" s="111"/>
      <c r="E44" s="111"/>
      <c r="F44" s="111"/>
      <c r="G44" s="111"/>
      <c r="H44" s="111"/>
      <c r="I44" s="111"/>
      <c r="J44" s="111"/>
      <c r="K44" s="111"/>
      <c r="L44" s="111"/>
      <c r="M44" s="111"/>
      <c r="N44" s="111"/>
      <c r="O44" s="111"/>
      <c r="P44" s="111"/>
      <c r="Q44" s="111"/>
      <c r="R44" s="111"/>
      <c r="S44" s="111"/>
      <c r="T44" s="1"/>
      <c r="U44" s="311"/>
      <c r="V44" s="311"/>
      <c r="W44" s="311"/>
      <c r="X44" s="31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ht="15" customHeight="1" x14ac:dyDescent="0.25">
      <c r="A45" s="1"/>
      <c r="B45" s="146" t="s">
        <v>82</v>
      </c>
      <c r="C45" s="111"/>
      <c r="D45" s="111"/>
      <c r="E45" s="111"/>
      <c r="F45" s="111"/>
      <c r="G45" s="111"/>
      <c r="H45" s="111"/>
      <c r="I45" s="111"/>
      <c r="J45" s="111"/>
      <c r="K45" s="111"/>
      <c r="L45" s="111"/>
      <c r="M45" s="111"/>
      <c r="N45" s="111"/>
      <c r="O45" s="111"/>
      <c r="P45" s="111"/>
      <c r="Q45" s="111"/>
      <c r="R45" s="111"/>
      <c r="S45" s="111"/>
      <c r="T45" s="1"/>
      <c r="U45" s="311"/>
      <c r="V45" s="311"/>
      <c r="W45" s="311"/>
      <c r="X45" s="31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ht="3" customHeight="1" x14ac:dyDescent="0.25">
      <c r="A46" s="1"/>
      <c r="B46" s="145"/>
      <c r="C46" s="145"/>
      <c r="D46" s="145"/>
      <c r="E46" s="145"/>
      <c r="F46" s="145"/>
      <c r="G46" s="145"/>
      <c r="H46" s="145"/>
      <c r="I46" s="145"/>
      <c r="J46" s="145"/>
      <c r="K46" s="145"/>
      <c r="L46" s="145"/>
      <c r="M46" s="145"/>
      <c r="N46" s="145"/>
      <c r="O46" s="145"/>
      <c r="P46" s="145"/>
      <c r="Q46" s="145"/>
      <c r="R46" s="145"/>
      <c r="S46" s="145"/>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ht="15" customHeight="1" x14ac:dyDescent="0.25">
      <c r="A47" s="1"/>
      <c r="T47" s="1"/>
      <c r="U47" s="299" t="s">
        <v>157</v>
      </c>
      <c r="V47" s="299"/>
      <c r="W47" s="299"/>
      <c r="X47" s="299"/>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ht="15" customHeight="1" x14ac:dyDescent="0.25">
      <c r="A48" s="1"/>
      <c r="B48" s="109" t="s">
        <v>158</v>
      </c>
      <c r="T48" s="1"/>
      <c r="U48" s="299"/>
      <c r="V48" s="299"/>
      <c r="W48" s="299"/>
      <c r="X48" s="299"/>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5" customHeight="1" x14ac:dyDescent="0.25">
      <c r="A49" s="1"/>
      <c r="B49" s="112" t="s">
        <v>83</v>
      </c>
      <c r="T49" s="1"/>
      <c r="U49" s="299"/>
      <c r="V49" s="299"/>
      <c r="W49" s="299"/>
      <c r="X49" s="299"/>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ht="15" customHeight="1" x14ac:dyDescent="0.25">
      <c r="A50" s="1"/>
      <c r="B50" s="112"/>
      <c r="T50" s="1"/>
      <c r="U50" s="299"/>
      <c r="V50" s="299"/>
      <c r="W50" s="299"/>
      <c r="X50" s="299"/>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ht="15" customHeight="1" x14ac:dyDescent="0.25">
      <c r="A51" s="1"/>
      <c r="B51" s="38" t="s">
        <v>79</v>
      </c>
      <c r="C51" s="19"/>
      <c r="D51" s="19"/>
      <c r="E51" s="19"/>
      <c r="F51" s="19"/>
      <c r="G51" s="19"/>
      <c r="H51" s="19"/>
      <c r="I51" s="19"/>
      <c r="J51" s="19"/>
      <c r="K51" s="301">
        <v>0.1</v>
      </c>
      <c r="L51" s="302"/>
      <c r="M51" s="19" t="s">
        <v>80</v>
      </c>
      <c r="N51" s="6"/>
      <c r="O51" s="6"/>
      <c r="P51" s="6"/>
      <c r="Q51" s="6"/>
      <c r="R51" s="6"/>
      <c r="S51" s="6"/>
      <c r="T51" s="1"/>
      <c r="U51" s="299"/>
      <c r="V51" s="299"/>
      <c r="W51" s="299"/>
      <c r="X51" s="299"/>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ht="15" customHeight="1" x14ac:dyDescent="0.25">
      <c r="A52" s="1"/>
      <c r="B52" s="112" t="s">
        <v>84</v>
      </c>
      <c r="C52" s="19"/>
      <c r="D52" s="19"/>
      <c r="E52" s="19"/>
      <c r="F52" s="19"/>
      <c r="G52" s="19"/>
      <c r="H52" s="19"/>
      <c r="I52" s="19"/>
      <c r="J52" s="19"/>
      <c r="K52" s="301">
        <v>0.18</v>
      </c>
      <c r="L52" s="302"/>
      <c r="M52" s="19" t="s">
        <v>80</v>
      </c>
      <c r="N52" s="6"/>
      <c r="O52" s="6"/>
      <c r="P52" s="6"/>
      <c r="Q52" s="6"/>
      <c r="R52" s="6"/>
      <c r="S52" s="6"/>
      <c r="T52" s="1"/>
      <c r="U52" s="299"/>
      <c r="V52" s="299"/>
      <c r="W52" s="299"/>
      <c r="X52" s="299"/>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ht="15" customHeight="1" x14ac:dyDescent="0.25">
      <c r="A53" s="1"/>
      <c r="B53" s="55" t="s">
        <v>81</v>
      </c>
      <c r="C53" s="19"/>
      <c r="D53" s="19"/>
      <c r="E53" s="19"/>
      <c r="F53" s="19"/>
      <c r="G53" s="19"/>
      <c r="H53" s="19"/>
      <c r="I53" s="19"/>
      <c r="J53" s="19"/>
      <c r="K53" s="301">
        <v>0.03</v>
      </c>
      <c r="L53" s="302"/>
      <c r="M53" s="17"/>
      <c r="N53" s="6"/>
      <c r="O53" s="6"/>
      <c r="P53" s="6"/>
      <c r="Q53" s="6"/>
      <c r="R53" s="6"/>
      <c r="S53" s="6"/>
      <c r="T53" s="1"/>
      <c r="U53" s="299"/>
      <c r="V53" s="299"/>
      <c r="W53" s="299"/>
      <c r="X53" s="299"/>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3" customHeight="1" x14ac:dyDescent="0.25">
      <c r="A54" s="1"/>
      <c r="B54" s="55"/>
      <c r="C54" s="19"/>
      <c r="D54" s="19"/>
      <c r="E54" s="19"/>
      <c r="F54" s="19"/>
      <c r="G54" s="19"/>
      <c r="H54" s="19"/>
      <c r="I54" s="19"/>
      <c r="J54" s="6"/>
      <c r="K54" s="6"/>
      <c r="L54" s="6"/>
      <c r="M54" s="6"/>
      <c r="N54" s="6"/>
      <c r="O54" s="6"/>
      <c r="P54" s="6"/>
      <c r="Q54" s="6"/>
      <c r="R54" s="6"/>
      <c r="S54" s="6"/>
      <c r="T54" s="1"/>
      <c r="U54" s="299"/>
      <c r="V54" s="299"/>
      <c r="W54" s="299"/>
      <c r="X54" s="299"/>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ht="15" customHeight="1" x14ac:dyDescent="0.25">
      <c r="A55" s="1"/>
      <c r="B55" s="53" t="s">
        <v>85</v>
      </c>
      <c r="C55" s="14"/>
      <c r="D55" s="14"/>
      <c r="E55" s="14"/>
      <c r="F55" s="14"/>
      <c r="G55" s="14"/>
      <c r="H55" s="14"/>
      <c r="I55" s="14"/>
      <c r="J55" s="14"/>
      <c r="K55" s="303">
        <f>K51+K52+K53</f>
        <v>0.31000000000000005</v>
      </c>
      <c r="L55" s="304"/>
      <c r="M55" s="17"/>
      <c r="N55" s="6"/>
      <c r="O55" s="6"/>
      <c r="P55" s="6"/>
      <c r="Q55" s="6"/>
      <c r="R55" s="6"/>
      <c r="S55" s="6"/>
      <c r="T55" s="1"/>
      <c r="U55" s="299"/>
      <c r="V55" s="299"/>
      <c r="W55" s="299"/>
      <c r="X55" s="299"/>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ht="15" customHeight="1" x14ac:dyDescent="0.25">
      <c r="A56" s="1"/>
      <c r="B56" s="19"/>
      <c r="C56" s="19"/>
      <c r="D56" s="19"/>
      <c r="E56" s="19"/>
      <c r="F56" s="19"/>
      <c r="G56" s="19"/>
      <c r="H56" s="19"/>
      <c r="I56" s="19"/>
      <c r="J56" s="19"/>
      <c r="K56" s="113"/>
      <c r="L56" s="114"/>
      <c r="M56" s="17"/>
      <c r="N56" s="6"/>
      <c r="O56" s="6"/>
      <c r="P56" s="6"/>
      <c r="Q56" s="6"/>
      <c r="R56" s="6"/>
      <c r="S56" s="6"/>
      <c r="T56" s="1"/>
      <c r="U56" s="299"/>
      <c r="V56" s="299"/>
      <c r="W56" s="299"/>
      <c r="X56" s="299"/>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ht="15" customHeight="1" x14ac:dyDescent="0.25">
      <c r="A57" s="1"/>
      <c r="B57" s="115" t="s">
        <v>115</v>
      </c>
      <c r="C57" s="17"/>
      <c r="D57" s="17"/>
      <c r="E57" s="17"/>
      <c r="F57" s="17"/>
      <c r="G57" s="17"/>
      <c r="H57" s="17"/>
      <c r="I57" s="17"/>
      <c r="J57" s="17"/>
      <c r="R57" s="6"/>
      <c r="S57" s="6"/>
      <c r="T57" s="1"/>
      <c r="U57" s="299"/>
      <c r="V57" s="299"/>
      <c r="W57" s="299"/>
      <c r="X57" s="299"/>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ht="15" customHeight="1" x14ac:dyDescent="0.25">
      <c r="A58" s="1"/>
      <c r="B58" s="115"/>
      <c r="C58" s="17"/>
      <c r="D58" s="17"/>
      <c r="E58" s="17"/>
      <c r="F58" s="17"/>
      <c r="G58" s="17"/>
      <c r="H58" s="17"/>
      <c r="I58" s="17"/>
      <c r="J58" s="17"/>
      <c r="K58" s="307">
        <f>K21-K21*K55</f>
        <v>58.469159015538722</v>
      </c>
      <c r="L58" s="308"/>
      <c r="M58" s="17"/>
      <c r="N58" s="3" t="s">
        <v>76</v>
      </c>
      <c r="P58" s="296">
        <f>P21-P21*K55</f>
        <v>409.28411310877107</v>
      </c>
      <c r="Q58" s="297"/>
      <c r="R58" s="6"/>
      <c r="S58" s="6"/>
      <c r="T58" s="1"/>
      <c r="U58" s="299"/>
      <c r="V58" s="299"/>
      <c r="W58" s="299"/>
      <c r="X58" s="299"/>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ht="15" customHeight="1" x14ac:dyDescent="0.25">
      <c r="A59" s="1"/>
      <c r="B59" s="17"/>
      <c r="C59" s="17"/>
      <c r="D59" s="17"/>
      <c r="E59" s="17"/>
      <c r="F59" s="17"/>
      <c r="G59" s="17"/>
      <c r="H59" s="17"/>
      <c r="I59" s="17"/>
      <c r="J59" s="17"/>
      <c r="K59" s="113"/>
      <c r="L59" s="114"/>
      <c r="M59" s="17"/>
      <c r="N59" s="6"/>
      <c r="O59" s="6"/>
      <c r="P59" s="6"/>
      <c r="Q59" s="6"/>
      <c r="R59" s="6"/>
      <c r="S59" s="6"/>
      <c r="T59" s="1"/>
      <c r="U59" s="299"/>
      <c r="V59" s="299"/>
      <c r="W59" s="299"/>
      <c r="X59" s="299"/>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ht="3" customHeight="1" x14ac:dyDescent="0.25">
      <c r="A60" s="1"/>
      <c r="B60" s="116"/>
      <c r="C60" s="117"/>
      <c r="D60" s="117"/>
      <c r="E60" s="117"/>
      <c r="F60" s="117"/>
      <c r="G60" s="117"/>
      <c r="H60" s="117"/>
      <c r="I60" s="117"/>
      <c r="J60" s="117"/>
      <c r="K60" s="117"/>
      <c r="L60" s="117"/>
      <c r="M60" s="117"/>
      <c r="N60" s="118"/>
      <c r="O60" s="118"/>
      <c r="P60" s="118"/>
      <c r="Q60" s="118"/>
      <c r="R60" s="118"/>
      <c r="S60" s="119"/>
      <c r="T60" s="1"/>
      <c r="U60" s="299"/>
      <c r="V60" s="299"/>
      <c r="W60" s="299"/>
      <c r="X60" s="299"/>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ht="15" customHeight="1" x14ac:dyDescent="0.25">
      <c r="A61" s="1"/>
      <c r="B61" s="1"/>
      <c r="C61" s="1"/>
      <c r="D61" s="1"/>
      <c r="E61" s="1"/>
      <c r="F61" s="1"/>
      <c r="G61" s="1"/>
      <c r="H61" s="1"/>
      <c r="I61" s="1"/>
      <c r="J61" s="1"/>
      <c r="K61" s="1"/>
      <c r="L61" s="1"/>
      <c r="M61" s="1"/>
      <c r="N61" s="1"/>
      <c r="O61" s="1"/>
      <c r="P61" s="1"/>
      <c r="Q61" s="1"/>
      <c r="R61" s="1"/>
      <c r="S61" s="1"/>
      <c r="T61" s="1"/>
      <c r="U61" s="299"/>
      <c r="V61" s="299"/>
      <c r="W61" s="299"/>
      <c r="X61" s="299"/>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15" customHeight="1" x14ac:dyDescent="0.25">
      <c r="A62" s="1"/>
      <c r="B62" s="298" t="s">
        <v>108</v>
      </c>
      <c r="C62" s="298"/>
      <c r="D62" s="298"/>
      <c r="E62" s="298"/>
      <c r="F62" s="298"/>
      <c r="G62" s="298"/>
      <c r="H62" s="298"/>
      <c r="I62" s="298"/>
      <c r="J62" s="298"/>
      <c r="K62" s="298"/>
      <c r="L62" s="298"/>
      <c r="M62" s="298"/>
      <c r="N62" s="298"/>
      <c r="O62" s="298"/>
      <c r="P62" s="298"/>
      <c r="Q62" s="298"/>
      <c r="R62" s="298"/>
      <c r="S62" s="298"/>
      <c r="T62" s="1"/>
      <c r="U62" s="299"/>
      <c r="V62" s="299"/>
      <c r="W62" s="299"/>
      <c r="X62" s="299"/>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ht="15" customHeight="1" x14ac:dyDescent="0.25">
      <c r="A63" s="1"/>
      <c r="B63" s="298"/>
      <c r="C63" s="298"/>
      <c r="D63" s="298"/>
      <c r="E63" s="298"/>
      <c r="F63" s="298"/>
      <c r="G63" s="298"/>
      <c r="H63" s="298"/>
      <c r="I63" s="298"/>
      <c r="J63" s="298"/>
      <c r="K63" s="298"/>
      <c r="L63" s="298"/>
      <c r="M63" s="298"/>
      <c r="N63" s="298"/>
      <c r="O63" s="298"/>
      <c r="P63" s="298"/>
      <c r="Q63" s="298"/>
      <c r="R63" s="298"/>
      <c r="S63" s="298"/>
      <c r="T63" s="1"/>
      <c r="U63" s="299"/>
      <c r="V63" s="299"/>
      <c r="W63" s="299"/>
      <c r="X63" s="299"/>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ht="15" customHeight="1" x14ac:dyDescent="0.25">
      <c r="A64" s="1"/>
      <c r="B64" s="1"/>
      <c r="C64" s="1"/>
      <c r="D64" s="1"/>
      <c r="E64" s="1"/>
      <c r="F64" s="1"/>
      <c r="G64" s="1"/>
      <c r="H64" s="1"/>
      <c r="I64" s="1"/>
      <c r="J64" s="1"/>
      <c r="K64" s="1"/>
      <c r="L64" s="1"/>
      <c r="M64" s="1"/>
      <c r="N64" s="1"/>
      <c r="O64" s="1"/>
      <c r="P64" s="1"/>
      <c r="Q64" s="1"/>
      <c r="R64" s="1"/>
      <c r="S64" s="1"/>
      <c r="T64" s="1"/>
      <c r="U64" s="144"/>
      <c r="V64" s="144"/>
      <c r="W64" s="144"/>
      <c r="X64" s="144"/>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ht="15" customHeight="1" x14ac:dyDescent="0.25">
      <c r="A65" s="1"/>
      <c r="B65" s="1"/>
      <c r="C65" s="1"/>
      <c r="D65" s="1"/>
      <c r="E65" s="1"/>
      <c r="F65" s="1"/>
      <c r="G65" s="1"/>
      <c r="H65" s="1"/>
      <c r="I65" s="1"/>
      <c r="J65" s="1"/>
      <c r="K65" s="1"/>
      <c r="L65" s="1"/>
      <c r="M65" s="1"/>
      <c r="N65" s="1"/>
      <c r="O65" s="1"/>
      <c r="P65" s="1"/>
      <c r="Q65" s="1"/>
      <c r="R65" s="1"/>
      <c r="S65" s="1"/>
      <c r="T65" s="1"/>
      <c r="U65" s="144"/>
      <c r="V65" s="144"/>
      <c r="W65" s="144"/>
      <c r="X65" s="144"/>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ht="15" customHeight="1" x14ac:dyDescent="0.25">
      <c r="A66" s="1"/>
      <c r="B66" s="1"/>
      <c r="C66" s="1"/>
      <c r="D66" s="1"/>
      <c r="E66" s="1"/>
      <c r="F66" s="1"/>
      <c r="G66" s="1"/>
      <c r="H66" s="1"/>
      <c r="I66" s="1"/>
      <c r="J66" s="1"/>
      <c r="K66" s="1"/>
      <c r="L66" s="1"/>
      <c r="M66" s="1"/>
      <c r="N66" s="1"/>
      <c r="O66" s="1"/>
      <c r="P66" s="1"/>
      <c r="Q66" s="1"/>
      <c r="R66" s="1"/>
      <c r="S66" s="1"/>
      <c r="T66" s="1"/>
      <c r="U66" s="144"/>
      <c r="V66" s="144"/>
      <c r="W66" s="144"/>
      <c r="X66" s="144"/>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ht="15" customHeight="1" x14ac:dyDescent="0.25">
      <c r="A67" s="1"/>
      <c r="B67" s="1"/>
      <c r="C67" s="1"/>
      <c r="D67" s="1"/>
      <c r="E67" s="1"/>
      <c r="F67" s="1"/>
      <c r="G67" s="1"/>
      <c r="H67" s="1"/>
      <c r="I67" s="1"/>
      <c r="J67" s="1"/>
      <c r="K67" s="1"/>
      <c r="L67" s="1"/>
      <c r="M67" s="1"/>
      <c r="N67" s="1"/>
      <c r="O67" s="1"/>
      <c r="P67" s="1"/>
      <c r="Q67" s="1"/>
      <c r="R67" s="1"/>
      <c r="S67" s="1"/>
      <c r="T67" s="1"/>
      <c r="U67" s="144"/>
      <c r="V67" s="144"/>
      <c r="W67" s="144"/>
      <c r="X67" s="144"/>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ht="15" customHeight="1" x14ac:dyDescent="0.25">
      <c r="A68" s="1"/>
      <c r="B68" s="1"/>
      <c r="C68" s="1"/>
      <c r="D68" s="1"/>
      <c r="E68" s="1"/>
      <c r="F68" s="1"/>
      <c r="G68" s="1"/>
      <c r="H68" s="1"/>
      <c r="I68" s="1"/>
      <c r="J68" s="1"/>
      <c r="K68" s="1"/>
      <c r="L68" s="1"/>
      <c r="M68" s="1"/>
      <c r="N68" s="1"/>
      <c r="O68" s="1"/>
      <c r="P68" s="1"/>
      <c r="Q68" s="1"/>
      <c r="R68" s="1"/>
      <c r="S68" s="1"/>
      <c r="T68" s="1"/>
      <c r="U68" s="120"/>
      <c r="V68" s="120"/>
      <c r="W68" s="120"/>
      <c r="X68" s="120"/>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ht="15" customHeight="1" x14ac:dyDescent="0.25">
      <c r="A69" s="1"/>
      <c r="B69" s="1"/>
      <c r="C69" s="1"/>
      <c r="D69" s="1"/>
      <c r="E69" s="1"/>
      <c r="F69" s="1"/>
      <c r="G69" s="1"/>
      <c r="H69" s="1"/>
      <c r="I69" s="1"/>
      <c r="J69" s="1"/>
      <c r="K69" s="1"/>
      <c r="L69" s="1"/>
      <c r="M69" s="1"/>
      <c r="N69" s="1"/>
      <c r="O69" s="1"/>
      <c r="P69" s="1"/>
      <c r="Q69" s="1"/>
      <c r="R69" s="1"/>
      <c r="S69" s="1"/>
      <c r="T69" s="1"/>
      <c r="U69" s="120"/>
      <c r="V69" s="120"/>
      <c r="W69" s="120"/>
      <c r="X69" s="120"/>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ht="15" customHeight="1" x14ac:dyDescent="0.25">
      <c r="A70" s="1"/>
      <c r="B70" s="1"/>
      <c r="C70" s="1"/>
      <c r="D70" s="1"/>
      <c r="E70" s="1"/>
      <c r="F70" s="1"/>
      <c r="G70" s="1"/>
      <c r="H70" s="1"/>
      <c r="I70" s="1"/>
      <c r="J70" s="1"/>
      <c r="K70" s="1"/>
      <c r="L70" s="1"/>
      <c r="M70" s="1"/>
      <c r="N70" s="1"/>
      <c r="O70" s="1"/>
      <c r="P70" s="1"/>
      <c r="Q70" s="1"/>
      <c r="R70" s="1"/>
      <c r="S70" s="1"/>
      <c r="T70" s="1"/>
      <c r="U70" s="120"/>
      <c r="V70" s="120"/>
      <c r="W70" s="120"/>
      <c r="X70" s="120"/>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ht="15" customHeight="1" x14ac:dyDescent="0.25">
      <c r="A71" s="1"/>
      <c r="B71" s="1"/>
      <c r="C71" s="1"/>
      <c r="D71" s="1"/>
      <c r="E71" s="1"/>
      <c r="F71" s="1"/>
      <c r="G71" s="1"/>
      <c r="H71" s="1"/>
      <c r="I71" s="1"/>
      <c r="J71" s="1"/>
      <c r="K71" s="1"/>
      <c r="L71" s="1"/>
      <c r="M71" s="1"/>
      <c r="N71" s="1"/>
      <c r="O71" s="1"/>
      <c r="P71" s="1"/>
      <c r="Q71" s="1"/>
      <c r="R71" s="1"/>
      <c r="S71" s="1"/>
      <c r="T71" s="1"/>
      <c r="U71" s="120"/>
      <c r="V71" s="120"/>
      <c r="W71" s="120"/>
      <c r="X71" s="120"/>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ht="15" customHeight="1" x14ac:dyDescent="0.25">
      <c r="A72" s="1"/>
      <c r="B72" s="1"/>
      <c r="C72" s="1"/>
      <c r="D72" s="1"/>
      <c r="E72" s="1"/>
      <c r="F72" s="1"/>
      <c r="G72" s="1"/>
      <c r="H72" s="1"/>
      <c r="I72" s="1"/>
      <c r="J72" s="1"/>
      <c r="K72" s="1"/>
      <c r="L72" s="1"/>
      <c r="M72" s="1"/>
      <c r="N72" s="1"/>
      <c r="O72" s="1"/>
      <c r="P72" s="1"/>
      <c r="Q72" s="1"/>
      <c r="R72" s="1"/>
      <c r="S72" s="1"/>
      <c r="T72" s="1"/>
      <c r="U72" s="120"/>
      <c r="V72" s="120"/>
      <c r="W72" s="120"/>
      <c r="X72" s="120"/>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x14ac:dyDescent="0.25">
      <c r="A176" s="1"/>
      <c r="B176" s="1"/>
      <c r="C176" s="1"/>
      <c r="D176" s="1"/>
      <c r="E176" s="1"/>
      <c r="F176" s="1"/>
      <c r="G176" s="1"/>
      <c r="H176" s="1"/>
      <c r="I176" s="1"/>
      <c r="J176" s="1"/>
      <c r="K176" s="1"/>
      <c r="L176" s="1"/>
      <c r="M176" s="1"/>
      <c r="N176" s="1"/>
      <c r="O176" s="1"/>
      <c r="P176" s="1"/>
      <c r="Q176" s="1"/>
      <c r="R176" s="1"/>
      <c r="S176" s="1"/>
      <c r="T176" s="1"/>
      <c r="U176" s="1"/>
      <c r="V176" s="1"/>
      <c r="W176" s="1"/>
    </row>
  </sheetData>
  <sheetProtection formatCells="0" formatColumns="0" formatRows="0" insertColumns="0" insertRows="0" insertHyperlinks="0" deleteColumns="0" deleteRows="0" sort="0" autoFilter="0" pivotTables="0"/>
  <customSheetViews>
    <customSheetView guid="{A7FC6B3A-88A3-4125-AE95-7125DCE03454}" scale="90" showRowCol="0" fitToPage="1" hiddenRows="1" state="hidden">
      <selection activeCell="H51" sqref="H51"/>
      <pageMargins left="0.11811023622047245" right="0.11811023622047245" top="0.39370078740157483" bottom="0.39370078740157483" header="0.31496062992125984" footer="0.31496062992125984"/>
      <printOptions horizontalCentered="1" verticalCentered="1"/>
      <pageSetup paperSize="9" scale="71" orientation="landscape" horizontalDpi="1200" verticalDpi="1200" r:id="rId1"/>
    </customSheetView>
    <customSheetView guid="{1615BAB0-B4BA-46C9-BD31-F141C80DF499}" scale="90" showRowCol="0" fitToPage="1" hiddenRows="1" state="hidden">
      <selection activeCell="H51" sqref="H51"/>
      <pageMargins left="0.11811023622047245" right="0.11811023622047245" top="0.39370078740157483" bottom="0.39370078740157483" header="0.31496062992125984" footer="0.31496062992125984"/>
      <printOptions horizontalCentered="1" verticalCentered="1"/>
      <pageSetup paperSize="9" scale="71" orientation="landscape" horizontalDpi="1200" verticalDpi="1200" r:id="rId2"/>
    </customSheetView>
  </customSheetViews>
  <mergeCells count="35">
    <mergeCell ref="K38:L38"/>
    <mergeCell ref="P38:Q38"/>
    <mergeCell ref="K40:L40"/>
    <mergeCell ref="P40:Q40"/>
    <mergeCell ref="U43:X45"/>
    <mergeCell ref="P58:Q58"/>
    <mergeCell ref="B62:S63"/>
    <mergeCell ref="U47:X63"/>
    <mergeCell ref="K25:L25"/>
    <mergeCell ref="P25:Q25"/>
    <mergeCell ref="U29:X36"/>
    <mergeCell ref="K31:L31"/>
    <mergeCell ref="K32:L32"/>
    <mergeCell ref="K34:L34"/>
    <mergeCell ref="K36:L36"/>
    <mergeCell ref="P36:Q36"/>
    <mergeCell ref="K51:L51"/>
    <mergeCell ref="K52:L52"/>
    <mergeCell ref="K53:L53"/>
    <mergeCell ref="K55:L55"/>
    <mergeCell ref="K58:L58"/>
    <mergeCell ref="U16:X23"/>
    <mergeCell ref="K17:L17"/>
    <mergeCell ref="P17:Q17"/>
    <mergeCell ref="K21:L21"/>
    <mergeCell ref="P21:Q21"/>
    <mergeCell ref="K23:L23"/>
    <mergeCell ref="P23:Q23"/>
    <mergeCell ref="K16:L16"/>
    <mergeCell ref="P16:Q16"/>
    <mergeCell ref="A1:S3"/>
    <mergeCell ref="B4:J5"/>
    <mergeCell ref="K4:K5"/>
    <mergeCell ref="K14:L14"/>
    <mergeCell ref="P14:Q14"/>
  </mergeCells>
  <conditionalFormatting sqref="P23:Q23">
    <cfRule type="cellIs" dxfId="8" priority="10" operator="lessThan">
      <formula>0</formula>
    </cfRule>
    <cfRule type="cellIs" dxfId="7" priority="11" operator="greaterThan">
      <formula>0</formula>
    </cfRule>
  </conditionalFormatting>
  <conditionalFormatting sqref="K40:L40">
    <cfRule type="cellIs" dxfId="6" priority="7" operator="lessThan">
      <formula>0</formula>
    </cfRule>
    <cfRule type="cellIs" dxfId="5" priority="8" operator="greaterThan">
      <formula>0</formula>
    </cfRule>
    <cfRule type="cellIs" dxfId="4" priority="9" operator="greaterThan">
      <formula>" $K$23"</formula>
    </cfRule>
  </conditionalFormatting>
  <conditionalFormatting sqref="P40:Q40">
    <cfRule type="cellIs" dxfId="3" priority="5" operator="lessThan">
      <formula>0</formula>
    </cfRule>
    <cfRule type="cellIs" dxfId="2" priority="6" operator="greaterThan">
      <formula>0</formula>
    </cfRule>
  </conditionalFormatting>
  <conditionalFormatting sqref="K23:L23">
    <cfRule type="cellIs" dxfId="1" priority="1" operator="greaterThan">
      <formula>0</formula>
    </cfRule>
    <cfRule type="cellIs" dxfId="0" priority="2" operator="lessThan">
      <formula>0</formula>
    </cfRule>
  </conditionalFormatting>
  <printOptions horizontalCentered="1" verticalCentered="1"/>
  <pageMargins left="0.11811023622047245" right="0.11811023622047245" top="0.39370078740157483" bottom="0.39370078740157483" header="0.31496062992125984" footer="0.31496062992125984"/>
  <pageSetup paperSize="9" scale="71" orientation="landscape"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W48"/>
  <sheetViews>
    <sheetView zoomScale="80" zoomScaleNormal="80" workbookViewId="0">
      <selection activeCell="A2" sqref="A2:A3"/>
    </sheetView>
  </sheetViews>
  <sheetFormatPr baseColWidth="10" defaultRowHeight="15" x14ac:dyDescent="0.25"/>
  <cols>
    <col min="1" max="1" width="19.140625" style="172" customWidth="1"/>
    <col min="2" max="2" width="14.140625" style="155" bestFit="1" customWidth="1"/>
    <col min="3" max="3" width="15.140625" style="156" bestFit="1" customWidth="1"/>
    <col min="4" max="4" width="4.28515625" style="155" customWidth="1"/>
    <col min="5" max="8" width="11.42578125" style="155"/>
    <col min="9" max="9" width="4.28515625" style="155" customWidth="1"/>
    <col min="10" max="10" width="17.5703125" style="156" bestFit="1" customWidth="1"/>
    <col min="11" max="11" width="14.140625" style="155" bestFit="1" customWidth="1"/>
    <col min="12" max="12" width="2.42578125" style="155" customWidth="1"/>
    <col min="13" max="13" width="17.7109375" style="172" hidden="1" customWidth="1"/>
    <col min="14" max="14" width="14.140625" style="155" hidden="1" customWidth="1"/>
    <col min="15" max="15" width="15.140625" style="156" hidden="1" customWidth="1"/>
    <col min="16" max="16" width="4.28515625" style="155" hidden="1" customWidth="1"/>
    <col min="17" max="20" width="0" style="155" hidden="1" customWidth="1"/>
    <col min="21" max="21" width="4.28515625" style="155" hidden="1" customWidth="1"/>
    <col min="22" max="22" width="17.5703125" style="156" hidden="1" customWidth="1"/>
    <col min="23" max="23" width="14.140625" style="155" hidden="1" customWidth="1"/>
    <col min="24" max="24" width="0" style="155" hidden="1" customWidth="1"/>
    <col min="25" max="16384" width="11.42578125" style="155"/>
  </cols>
  <sheetData>
    <row r="1" spans="1:23" s="149" customFormat="1" ht="32.25" customHeight="1" x14ac:dyDescent="0.3">
      <c r="A1" s="194" t="s">
        <v>160</v>
      </c>
      <c r="C1" s="150" t="s">
        <v>123</v>
      </c>
      <c r="D1" s="151"/>
      <c r="E1" s="331" t="s">
        <v>137</v>
      </c>
      <c r="F1" s="332"/>
      <c r="G1" s="332"/>
      <c r="H1" s="333"/>
      <c r="I1" s="151"/>
      <c r="J1" s="152" t="s">
        <v>124</v>
      </c>
      <c r="L1" s="153"/>
      <c r="M1" s="219" t="s">
        <v>142</v>
      </c>
      <c r="O1" s="150" t="s">
        <v>123</v>
      </c>
      <c r="P1" s="151"/>
      <c r="Q1" s="331" t="s">
        <v>137</v>
      </c>
      <c r="R1" s="332"/>
      <c r="S1" s="332"/>
      <c r="T1" s="333"/>
      <c r="U1" s="151"/>
      <c r="V1" s="152" t="s">
        <v>124</v>
      </c>
    </row>
    <row r="2" spans="1:23" ht="18.75" customHeight="1" x14ac:dyDescent="0.3">
      <c r="A2" s="338" t="s">
        <v>145</v>
      </c>
      <c r="E2" s="157"/>
      <c r="F2" s="76"/>
      <c r="G2" s="76"/>
      <c r="H2" s="158"/>
      <c r="I2" s="155" t="s">
        <v>138</v>
      </c>
      <c r="J2" s="193">
        <f>'Was koste ich als Arbeitnehmer'!K7</f>
        <v>45000</v>
      </c>
      <c r="K2" s="206" t="s">
        <v>144</v>
      </c>
      <c r="L2" s="159"/>
      <c r="M2" s="227" t="s">
        <v>146</v>
      </c>
      <c r="N2" s="227" t="s">
        <v>145</v>
      </c>
      <c r="Q2" s="157"/>
      <c r="R2" s="76"/>
      <c r="S2" s="76"/>
      <c r="T2" s="158"/>
      <c r="U2" s="155" t="s">
        <v>138</v>
      </c>
      <c r="V2" s="193">
        <f>J2</f>
        <v>45000</v>
      </c>
      <c r="W2" s="206" t="s">
        <v>144</v>
      </c>
    </row>
    <row r="3" spans="1:23" x14ac:dyDescent="0.25">
      <c r="A3" s="339"/>
      <c r="E3" s="323" t="s">
        <v>125</v>
      </c>
      <c r="F3" s="324"/>
      <c r="G3" s="324"/>
      <c r="H3" s="325"/>
      <c r="L3" s="159"/>
      <c r="M3" s="228"/>
      <c r="N3" s="228"/>
      <c r="Q3" s="323" t="s">
        <v>125</v>
      </c>
      <c r="R3" s="324"/>
      <c r="S3" s="324"/>
      <c r="T3" s="325"/>
    </row>
    <row r="4" spans="1:23" x14ac:dyDescent="0.25">
      <c r="A4" s="336">
        <v>50850</v>
      </c>
      <c r="C4" s="221">
        <v>7.2999999999999995E-2</v>
      </c>
      <c r="D4" s="161"/>
      <c r="E4" s="162"/>
      <c r="F4" s="340">
        <v>0.155</v>
      </c>
      <c r="G4" s="340"/>
      <c r="H4" s="163"/>
      <c r="I4" s="161"/>
      <c r="J4" s="223">
        <v>8.2000000000000003E-2</v>
      </c>
      <c r="L4" s="159"/>
      <c r="M4" s="336">
        <v>50850</v>
      </c>
      <c r="O4" s="160">
        <v>7.2999999999999995E-2</v>
      </c>
      <c r="P4" s="161"/>
      <c r="Q4" s="162"/>
      <c r="R4" s="326">
        <v>0.155</v>
      </c>
      <c r="S4" s="326"/>
      <c r="T4" s="163"/>
      <c r="U4" s="161"/>
      <c r="V4" s="164">
        <v>8.2000000000000003E-2</v>
      </c>
    </row>
    <row r="5" spans="1:23" x14ac:dyDescent="0.25">
      <c r="A5" s="337"/>
      <c r="C5" s="215">
        <f>IF(J2&gt;A4,A4*C4,J2*C4)</f>
        <v>3285</v>
      </c>
      <c r="E5" s="165"/>
      <c r="F5" s="327">
        <f>IF(J2&gt;A4,A4*F4,J2*F4)</f>
        <v>6975</v>
      </c>
      <c r="G5" s="328"/>
      <c r="H5" s="166"/>
      <c r="J5" s="215">
        <f>IF(J2&gt;A4,A4*J4,J2*J4)</f>
        <v>3690</v>
      </c>
      <c r="L5" s="159"/>
      <c r="M5" s="337"/>
      <c r="O5" s="215">
        <f>IF(V2&gt;M4,M4*O4,V2*O4)</f>
        <v>3285</v>
      </c>
      <c r="Q5" s="165"/>
      <c r="R5" s="327">
        <f>IF(V2&gt;M4,M4*R4,V2*R4)</f>
        <v>6975</v>
      </c>
      <c r="S5" s="328"/>
      <c r="T5" s="166"/>
      <c r="V5" s="215">
        <f>IF(V2&gt;M4,M4*V4,V2*V4)</f>
        <v>3690</v>
      </c>
    </row>
    <row r="6" spans="1:23" x14ac:dyDescent="0.25">
      <c r="A6" s="154"/>
      <c r="C6" s="216"/>
      <c r="E6" s="165"/>
      <c r="F6" s="168"/>
      <c r="G6" s="169"/>
      <c r="H6" s="166"/>
      <c r="J6" s="216"/>
      <c r="L6" s="159"/>
      <c r="M6" s="154"/>
      <c r="O6" s="167"/>
      <c r="Q6" s="165"/>
      <c r="R6" s="231">
        <v>0.19600000000000001</v>
      </c>
      <c r="S6" s="169"/>
      <c r="T6" s="166"/>
      <c r="V6" s="167"/>
    </row>
    <row r="7" spans="1:23" x14ac:dyDescent="0.25">
      <c r="A7" s="170"/>
      <c r="E7" s="323" t="s">
        <v>126</v>
      </c>
      <c r="F7" s="324"/>
      <c r="G7" s="324"/>
      <c r="H7" s="325"/>
      <c r="L7" s="159"/>
      <c r="M7" s="170"/>
      <c r="Q7" s="323" t="s">
        <v>127</v>
      </c>
      <c r="R7" s="324"/>
      <c r="S7" s="324"/>
      <c r="T7" s="325"/>
    </row>
    <row r="8" spans="1:23" ht="15" customHeight="1" x14ac:dyDescent="0.25">
      <c r="A8" s="336">
        <f>IF(A2=N2,M9,M8)</f>
        <v>67200</v>
      </c>
      <c r="C8" s="221">
        <f>IF(A8=M9,J8,O8)</f>
        <v>9.8000000000000004E-2</v>
      </c>
      <c r="D8" s="161"/>
      <c r="E8" s="162"/>
      <c r="F8" s="340">
        <f>IF(C8=V8,R6,R8)</f>
        <v>0.19600000000000001</v>
      </c>
      <c r="G8" s="340"/>
      <c r="H8" s="163"/>
      <c r="I8" s="161"/>
      <c r="J8" s="223">
        <v>9.8000000000000004E-2</v>
      </c>
      <c r="L8" s="159"/>
      <c r="M8" s="229">
        <v>82800</v>
      </c>
      <c r="O8" s="171">
        <v>0.16200000000000001</v>
      </c>
      <c r="P8" s="161"/>
      <c r="Q8" s="162"/>
      <c r="R8" s="326">
        <v>0.26</v>
      </c>
      <c r="S8" s="326"/>
      <c r="T8" s="163"/>
      <c r="U8" s="161"/>
      <c r="V8" s="164">
        <v>9.8000000000000004E-2</v>
      </c>
    </row>
    <row r="9" spans="1:23" ht="15" customHeight="1" x14ac:dyDescent="0.25">
      <c r="A9" s="337"/>
      <c r="C9" s="215">
        <f>IF(J2&gt;A8,A8*C8,J2*C8)</f>
        <v>4410</v>
      </c>
      <c r="D9" s="76"/>
      <c r="E9" s="165"/>
      <c r="F9" s="327">
        <f>IF(J2&gt;A8,A8*F8,J2*F8)</f>
        <v>8820</v>
      </c>
      <c r="G9" s="328"/>
      <c r="H9" s="166"/>
      <c r="I9" s="76"/>
      <c r="J9" s="215">
        <f>IF(J2&gt;A8,A8*J8,J2*J8)</f>
        <v>4410</v>
      </c>
      <c r="L9" s="159"/>
      <c r="M9" s="230">
        <v>67200</v>
      </c>
      <c r="O9" s="215">
        <f>IF(V2&gt;M8,M8*O8,V2*O8)</f>
        <v>7290</v>
      </c>
      <c r="P9" s="76"/>
      <c r="Q9" s="165"/>
      <c r="R9" s="327">
        <f>IF(V2&gt;M8,M8*R8,V2*R8)</f>
        <v>11700</v>
      </c>
      <c r="S9" s="328"/>
      <c r="T9" s="166"/>
      <c r="U9" s="76"/>
      <c r="V9" s="215">
        <f>IF(V2&gt;M8,M8*V8,V2*V8)</f>
        <v>4410</v>
      </c>
    </row>
    <row r="10" spans="1:23" x14ac:dyDescent="0.25">
      <c r="A10" s="155"/>
      <c r="C10" s="217"/>
      <c r="E10" s="157"/>
      <c r="F10" s="76"/>
      <c r="G10" s="76"/>
      <c r="H10" s="158"/>
      <c r="J10" s="217"/>
      <c r="L10" s="159"/>
      <c r="Q10" s="157"/>
      <c r="R10" s="76"/>
      <c r="S10" s="76"/>
      <c r="T10" s="158"/>
    </row>
    <row r="11" spans="1:23" ht="15" customHeight="1" x14ac:dyDescent="0.25">
      <c r="A11" s="318" t="s">
        <v>147</v>
      </c>
      <c r="E11" s="323" t="s">
        <v>128</v>
      </c>
      <c r="F11" s="324"/>
      <c r="G11" s="324"/>
      <c r="H11" s="325"/>
      <c r="L11" s="159"/>
      <c r="M11" s="318" t="s">
        <v>147</v>
      </c>
      <c r="Q11" s="323" t="s">
        <v>128</v>
      </c>
      <c r="R11" s="324"/>
      <c r="S11" s="324"/>
      <c r="T11" s="325"/>
    </row>
    <row r="12" spans="1:23" ht="15" customHeight="1" x14ac:dyDescent="0.25">
      <c r="A12" s="318"/>
      <c r="C12" s="221">
        <v>1.4999999999999999E-2</v>
      </c>
      <c r="D12" s="161"/>
      <c r="E12" s="162"/>
      <c r="F12" s="340">
        <v>0.03</v>
      </c>
      <c r="G12" s="340"/>
      <c r="H12" s="163"/>
      <c r="I12" s="161"/>
      <c r="J12" s="223">
        <v>1.4999999999999999E-2</v>
      </c>
      <c r="L12" s="159"/>
      <c r="M12" s="318"/>
      <c r="O12" s="160">
        <v>1.4999999999999999E-2</v>
      </c>
      <c r="P12" s="161"/>
      <c r="Q12" s="162"/>
      <c r="R12" s="326">
        <v>0.03</v>
      </c>
      <c r="S12" s="326"/>
      <c r="T12" s="163"/>
      <c r="U12" s="161"/>
      <c r="V12" s="164">
        <v>1.4999999999999999E-2</v>
      </c>
    </row>
    <row r="13" spans="1:23" ht="15.75" customHeight="1" thickBot="1" x14ac:dyDescent="0.3">
      <c r="A13" s="318"/>
      <c r="C13" s="215">
        <f>IF(J2&gt;A8,A8*C12,J2*C12)</f>
        <v>675</v>
      </c>
      <c r="D13" s="76"/>
      <c r="E13" s="165"/>
      <c r="F13" s="327">
        <f>IF(J2&gt;A8,A8*F12,J2*F12)</f>
        <v>1350</v>
      </c>
      <c r="G13" s="328"/>
      <c r="H13" s="166"/>
      <c r="I13" s="76"/>
      <c r="J13" s="214">
        <f>IF(J2&gt;A8,A8*J12,J2*J12)</f>
        <v>675</v>
      </c>
      <c r="L13" s="159"/>
      <c r="M13" s="318"/>
      <c r="O13" s="215">
        <f>IF(V2&gt;M8,M8*O12,V2*O12)</f>
        <v>675</v>
      </c>
      <c r="P13" s="76"/>
      <c r="Q13" s="165"/>
      <c r="R13" s="327">
        <f>IF(V2&gt;M8,M8*R12,V2*R12)</f>
        <v>1350</v>
      </c>
      <c r="S13" s="328"/>
      <c r="T13" s="166"/>
      <c r="U13" s="76"/>
      <c r="V13" s="215">
        <f>IF(V2&gt;M8,M8*V12,V2*V12)</f>
        <v>675</v>
      </c>
    </row>
    <row r="14" spans="1:23" ht="15.75" thickTop="1" x14ac:dyDescent="0.25">
      <c r="A14" s="318"/>
      <c r="C14" s="217"/>
      <c r="E14" s="157"/>
      <c r="F14" s="76"/>
      <c r="G14" s="76"/>
      <c r="H14" s="158"/>
      <c r="L14" s="159"/>
      <c r="M14" s="318"/>
      <c r="Q14" s="157"/>
      <c r="R14" s="76"/>
      <c r="S14" s="76"/>
      <c r="T14" s="158"/>
    </row>
    <row r="15" spans="1:23" x14ac:dyDescent="0.25">
      <c r="E15" s="312" t="s">
        <v>129</v>
      </c>
      <c r="F15" s="313"/>
      <c r="G15" s="313"/>
      <c r="H15" s="314"/>
      <c r="L15" s="159"/>
      <c r="Q15" s="312" t="s">
        <v>129</v>
      </c>
      <c r="R15" s="313"/>
      <c r="S15" s="313"/>
      <c r="T15" s="314"/>
    </row>
    <row r="16" spans="1:23" x14ac:dyDescent="0.25">
      <c r="B16" s="155" t="s">
        <v>130</v>
      </c>
      <c r="C16" s="222">
        <v>9.5700000000000004E-3</v>
      </c>
      <c r="D16" s="161"/>
      <c r="E16" s="174"/>
      <c r="F16" s="175"/>
      <c r="G16" s="175"/>
      <c r="H16" s="176"/>
      <c r="I16" s="161"/>
      <c r="J16" s="224">
        <v>9.5700000000000004E-3</v>
      </c>
      <c r="K16" s="155" t="s">
        <v>130</v>
      </c>
      <c r="L16" s="159"/>
      <c r="N16" s="155" t="s">
        <v>130</v>
      </c>
      <c r="O16" s="173">
        <v>9.5700000000000004E-3</v>
      </c>
      <c r="P16" s="161"/>
      <c r="Q16" s="174"/>
      <c r="R16" s="175"/>
      <c r="S16" s="175"/>
      <c r="T16" s="176"/>
      <c r="U16" s="161"/>
      <c r="V16" s="177">
        <v>9.5700000000000004E-3</v>
      </c>
      <c r="W16" s="155" t="s">
        <v>130</v>
      </c>
    </row>
    <row r="17" spans="1:23" x14ac:dyDescent="0.25">
      <c r="B17" s="155" t="s">
        <v>131</v>
      </c>
      <c r="C17" s="222">
        <v>4.7499999999999999E-3</v>
      </c>
      <c r="D17" s="161"/>
      <c r="E17" s="174"/>
      <c r="F17" s="334">
        <v>1.95E-2</v>
      </c>
      <c r="G17" s="335"/>
      <c r="H17" s="176"/>
      <c r="I17" s="161"/>
      <c r="J17" s="224">
        <v>1.457E-2</v>
      </c>
      <c r="K17" s="155" t="s">
        <v>131</v>
      </c>
      <c r="L17" s="159"/>
      <c r="N17" s="155" t="s">
        <v>131</v>
      </c>
      <c r="O17" s="173">
        <v>4.7499999999999999E-3</v>
      </c>
      <c r="P17" s="161"/>
      <c r="Q17" s="174"/>
      <c r="R17" s="315">
        <v>1.95E-2</v>
      </c>
      <c r="S17" s="316"/>
      <c r="T17" s="176"/>
      <c r="U17" s="161"/>
      <c r="V17" s="177">
        <v>1.457E-2</v>
      </c>
      <c r="W17" s="155" t="s">
        <v>131</v>
      </c>
    </row>
    <row r="18" spans="1:23" x14ac:dyDescent="0.25">
      <c r="C18" s="178"/>
      <c r="E18" s="157"/>
      <c r="F18" s="329">
        <f>F17+J19</f>
        <v>2.1999999999999999E-2</v>
      </c>
      <c r="G18" s="329"/>
      <c r="H18" s="158"/>
      <c r="J18" s="225">
        <f>J16+J19</f>
        <v>1.2070000000000001E-2</v>
      </c>
      <c r="K18" s="226" t="s">
        <v>143</v>
      </c>
      <c r="L18" s="159"/>
      <c r="Q18" s="157"/>
      <c r="R18" s="317">
        <f>R17+V19</f>
        <v>2.1999999999999999E-2</v>
      </c>
      <c r="S18" s="317"/>
      <c r="T18" s="158"/>
      <c r="V18" s="179">
        <f>V16+V19</f>
        <v>1.2070000000000001E-2</v>
      </c>
      <c r="W18" s="180" t="s">
        <v>143</v>
      </c>
    </row>
    <row r="19" spans="1:23" x14ac:dyDescent="0.25">
      <c r="C19" s="160"/>
      <c r="D19" s="161"/>
      <c r="E19" s="181"/>
      <c r="F19" s="161"/>
      <c r="G19" s="161"/>
      <c r="H19" s="182"/>
      <c r="I19" s="161"/>
      <c r="J19" s="223">
        <v>2.5000000000000001E-3</v>
      </c>
      <c r="K19" s="155" t="s">
        <v>132</v>
      </c>
      <c r="L19" s="159"/>
      <c r="N19" s="155" t="s">
        <v>132</v>
      </c>
      <c r="O19" s="160">
        <v>2.5000000000000001E-3</v>
      </c>
      <c r="P19" s="161"/>
      <c r="Q19" s="181"/>
      <c r="R19" s="161"/>
      <c r="S19" s="161"/>
      <c r="T19" s="182"/>
      <c r="U19" s="161"/>
      <c r="V19" s="164">
        <v>2.5000000000000001E-3</v>
      </c>
      <c r="W19" s="155" t="s">
        <v>132</v>
      </c>
    </row>
    <row r="20" spans="1:23" x14ac:dyDescent="0.25">
      <c r="C20" s="215">
        <f>IF(J2&gt;A4,A4*C16,J2*C16)</f>
        <v>430.65000000000003</v>
      </c>
      <c r="D20" s="76"/>
      <c r="E20" s="157"/>
      <c r="F20" s="327">
        <f>IF(J2&gt;A4,A4*F18,J2*F18)</f>
        <v>989.99999999999989</v>
      </c>
      <c r="G20" s="328"/>
      <c r="H20" s="158"/>
      <c r="I20" s="76"/>
      <c r="J20" s="215">
        <f>IF(J2&gt;A4,A4*J18,J2*J18)</f>
        <v>543.15000000000009</v>
      </c>
      <c r="L20" s="159"/>
      <c r="O20" s="215">
        <f>IF(V2&gt;M4,M4*O16,V2*O16)</f>
        <v>430.65000000000003</v>
      </c>
      <c r="P20" s="76"/>
      <c r="Q20" s="157"/>
      <c r="R20" s="327">
        <f>IF(V2&gt;M4,M4*R18,V2*R18)</f>
        <v>989.99999999999989</v>
      </c>
      <c r="S20" s="328"/>
      <c r="T20" s="158"/>
      <c r="U20" s="76"/>
      <c r="V20" s="215">
        <f>IF(V2&gt;M4,M4*V18,V2*V18)</f>
        <v>543.15000000000009</v>
      </c>
    </row>
    <row r="21" spans="1:23" x14ac:dyDescent="0.25">
      <c r="A21" s="232" t="s">
        <v>161</v>
      </c>
      <c r="C21" s="217"/>
      <c r="E21" s="157"/>
      <c r="F21" s="76"/>
      <c r="G21" s="76"/>
      <c r="H21" s="158"/>
      <c r="J21" s="217"/>
      <c r="L21" s="159"/>
      <c r="Q21" s="157"/>
      <c r="R21" s="76"/>
      <c r="S21" s="76"/>
      <c r="T21" s="158"/>
    </row>
    <row r="22" spans="1:23" x14ac:dyDescent="0.25">
      <c r="E22" s="323" t="s">
        <v>133</v>
      </c>
      <c r="F22" s="324"/>
      <c r="G22" s="324"/>
      <c r="H22" s="325"/>
      <c r="L22" s="159"/>
      <c r="Q22" s="323" t="s">
        <v>133</v>
      </c>
      <c r="R22" s="324"/>
      <c r="S22" s="324"/>
      <c r="T22" s="325"/>
    </row>
    <row r="23" spans="1:23" x14ac:dyDescent="0.25">
      <c r="C23" s="173">
        <v>4.0000000000000002E-4</v>
      </c>
      <c r="D23" s="161"/>
      <c r="E23" s="162"/>
      <c r="F23" s="330">
        <f>C23</f>
        <v>4.0000000000000002E-4</v>
      </c>
      <c r="G23" s="330"/>
      <c r="H23" s="163"/>
      <c r="I23" s="161"/>
      <c r="J23" s="164"/>
      <c r="L23" s="159"/>
      <c r="O23" s="173">
        <v>4.0000000000000002E-4</v>
      </c>
      <c r="P23" s="161"/>
      <c r="Q23" s="162"/>
      <c r="R23" s="330">
        <v>4.0000000000000002E-4</v>
      </c>
      <c r="S23" s="330"/>
      <c r="T23" s="163"/>
      <c r="U23" s="161"/>
      <c r="V23" s="164"/>
    </row>
    <row r="24" spans="1:23" x14ac:dyDescent="0.25">
      <c r="C24" s="215">
        <f>IF(J2&gt;A8,A8*C23,J2*C23)</f>
        <v>18</v>
      </c>
      <c r="E24" s="157"/>
      <c r="F24" s="327">
        <f>IF(J2&gt;A8,A8*F23,J2*F23)</f>
        <v>18</v>
      </c>
      <c r="G24" s="328"/>
      <c r="H24" s="158"/>
      <c r="L24" s="159"/>
      <c r="O24" s="215">
        <f>IF(V2&gt;M8,M8*O23,V2*O23)</f>
        <v>18</v>
      </c>
      <c r="Q24" s="157"/>
      <c r="R24" s="327">
        <f>IF(V2&gt;M8,M8*R23,V2*R23)</f>
        <v>18</v>
      </c>
      <c r="S24" s="328"/>
      <c r="T24" s="158"/>
    </row>
    <row r="25" spans="1:23" x14ac:dyDescent="0.25">
      <c r="C25" s="218"/>
      <c r="E25" s="157"/>
      <c r="F25" s="76"/>
      <c r="G25" s="76"/>
      <c r="H25" s="158"/>
      <c r="L25" s="159"/>
      <c r="O25" s="183"/>
      <c r="Q25" s="157"/>
      <c r="R25" s="76"/>
      <c r="S25" s="76"/>
      <c r="T25" s="158"/>
    </row>
    <row r="26" spans="1:23" x14ac:dyDescent="0.25">
      <c r="E26" s="323" t="s">
        <v>134</v>
      </c>
      <c r="F26" s="324"/>
      <c r="G26" s="324"/>
      <c r="H26" s="325"/>
      <c r="L26" s="159"/>
      <c r="Q26" s="323" t="s">
        <v>134</v>
      </c>
      <c r="R26" s="324"/>
      <c r="S26" s="324"/>
      <c r="T26" s="325"/>
    </row>
    <row r="27" spans="1:23" x14ac:dyDescent="0.25">
      <c r="C27" s="220">
        <v>7.0000000000000001E-3</v>
      </c>
      <c r="D27" s="161"/>
      <c r="E27" s="162"/>
      <c r="F27" s="326">
        <f>C27</f>
        <v>7.0000000000000001E-3</v>
      </c>
      <c r="G27" s="326"/>
      <c r="H27" s="163"/>
      <c r="I27" s="161"/>
      <c r="J27" s="164"/>
      <c r="L27" s="159"/>
      <c r="O27" s="160">
        <v>7.0000000000000001E-3</v>
      </c>
      <c r="P27" s="161"/>
      <c r="Q27" s="162"/>
      <c r="R27" s="326">
        <v>7.0000000000000001E-3</v>
      </c>
      <c r="S27" s="326"/>
      <c r="T27" s="163"/>
      <c r="U27" s="161"/>
      <c r="V27" s="164"/>
    </row>
    <row r="28" spans="1:23" x14ac:dyDescent="0.25">
      <c r="C28" s="215">
        <f>IF(J2&gt;A8,A8*C27,J2*C27)</f>
        <v>315</v>
      </c>
      <c r="E28" s="157"/>
      <c r="F28" s="327">
        <f>IF(J2&gt;A8,A8*F27,J2*F27)</f>
        <v>315</v>
      </c>
      <c r="G28" s="328"/>
      <c r="H28" s="158"/>
      <c r="L28" s="159"/>
      <c r="O28" s="215">
        <f>IF(V2&gt;M8,M8*O27,V2*O27)</f>
        <v>315</v>
      </c>
      <c r="Q28" s="157"/>
      <c r="R28" s="327">
        <f>IF(V2&gt;M8,M8*R27,V2*R27)</f>
        <v>315</v>
      </c>
      <c r="S28" s="328"/>
      <c r="T28" s="158"/>
    </row>
    <row r="29" spans="1:23" x14ac:dyDescent="0.25">
      <c r="C29" s="217"/>
      <c r="E29" s="157"/>
      <c r="F29" s="76"/>
      <c r="G29" s="76"/>
      <c r="H29" s="158"/>
      <c r="L29" s="159"/>
      <c r="Q29" s="157"/>
      <c r="R29" s="76"/>
      <c r="S29" s="76"/>
      <c r="T29" s="158"/>
    </row>
    <row r="30" spans="1:23" x14ac:dyDescent="0.25">
      <c r="E30" s="323" t="s">
        <v>135</v>
      </c>
      <c r="F30" s="324"/>
      <c r="G30" s="324"/>
      <c r="H30" s="325"/>
      <c r="L30" s="159"/>
      <c r="Q30" s="323" t="s">
        <v>135</v>
      </c>
      <c r="R30" s="324"/>
      <c r="S30" s="324"/>
      <c r="T30" s="325"/>
    </row>
    <row r="31" spans="1:23" x14ac:dyDescent="0.25">
      <c r="C31" s="221">
        <v>1.4E-3</v>
      </c>
      <c r="D31" s="161"/>
      <c r="E31" s="162"/>
      <c r="F31" s="326">
        <f>C31</f>
        <v>1.4E-3</v>
      </c>
      <c r="G31" s="326"/>
      <c r="H31" s="163"/>
      <c r="I31" s="161"/>
      <c r="J31" s="164"/>
      <c r="L31" s="159"/>
      <c r="O31" s="160">
        <v>1.4E-3</v>
      </c>
      <c r="P31" s="161"/>
      <c r="Q31" s="162"/>
      <c r="R31" s="326">
        <v>1.4E-3</v>
      </c>
      <c r="S31" s="326"/>
      <c r="T31" s="163"/>
      <c r="U31" s="161"/>
      <c r="V31" s="164"/>
    </row>
    <row r="32" spans="1:23" x14ac:dyDescent="0.25">
      <c r="C32" s="215">
        <f>IF(J2&gt;A8,A8*C31,J2*C31)</f>
        <v>63</v>
      </c>
      <c r="E32" s="157"/>
      <c r="F32" s="327">
        <f>IF(J2&gt;A8,A8*F31,J2*F31)</f>
        <v>63</v>
      </c>
      <c r="G32" s="328"/>
      <c r="H32" s="158"/>
      <c r="L32" s="159"/>
      <c r="O32" s="215">
        <f>IF(V2&gt;M8,M8*O31,V2*O31)</f>
        <v>63</v>
      </c>
      <c r="Q32" s="157"/>
      <c r="R32" s="327">
        <f>IF(V2&gt;M8,M8*R31,V2*R31)</f>
        <v>63</v>
      </c>
      <c r="S32" s="328"/>
      <c r="T32" s="158"/>
    </row>
    <row r="33" spans="1:22" x14ac:dyDescent="0.25">
      <c r="C33" s="217"/>
      <c r="E33" s="157"/>
      <c r="F33" s="76"/>
      <c r="G33" s="76"/>
      <c r="H33" s="158"/>
      <c r="L33" s="159"/>
      <c r="Q33" s="157"/>
      <c r="R33" s="76"/>
      <c r="S33" s="76"/>
      <c r="T33" s="158"/>
    </row>
    <row r="34" spans="1:22" x14ac:dyDescent="0.25">
      <c r="E34" s="323" t="s">
        <v>136</v>
      </c>
      <c r="F34" s="324"/>
      <c r="G34" s="324"/>
      <c r="H34" s="325"/>
      <c r="L34" s="159"/>
      <c r="Q34" s="323" t="s">
        <v>136</v>
      </c>
      <c r="R34" s="324"/>
      <c r="S34" s="324"/>
      <c r="T34" s="325"/>
    </row>
    <row r="35" spans="1:22" x14ac:dyDescent="0.25">
      <c r="C35" s="160"/>
      <c r="D35" s="161"/>
      <c r="E35" s="162"/>
      <c r="F35" s="326">
        <v>1.6E-2</v>
      </c>
      <c r="G35" s="326"/>
      <c r="H35" s="163"/>
      <c r="I35" s="161"/>
      <c r="J35" s="184"/>
      <c r="L35" s="159"/>
      <c r="O35" s="160">
        <v>1.6E-2</v>
      </c>
      <c r="P35" s="161"/>
      <c r="Q35" s="162"/>
      <c r="R35" s="326">
        <v>1.6E-2</v>
      </c>
      <c r="S35" s="326"/>
      <c r="T35" s="163"/>
      <c r="U35" s="161"/>
      <c r="V35" s="184"/>
    </row>
    <row r="36" spans="1:22" ht="15.75" thickBot="1" x14ac:dyDescent="0.3">
      <c r="A36" s="172" t="s">
        <v>149</v>
      </c>
      <c r="C36" s="213">
        <f>(J2*3.3*2.19)/1000</f>
        <v>325.21499999999997</v>
      </c>
      <c r="F36" s="319">
        <f>C36</f>
        <v>325.21499999999997</v>
      </c>
      <c r="G36" s="319"/>
      <c r="L36" s="159"/>
      <c r="M36" s="172" t="s">
        <v>149</v>
      </c>
      <c r="O36" s="213">
        <f>(V2*3.3*2.19)/1000</f>
        <v>325.21499999999997</v>
      </c>
      <c r="R36" s="319">
        <f>O36</f>
        <v>325.21499999999997</v>
      </c>
      <c r="S36" s="319"/>
    </row>
    <row r="37" spans="1:22" ht="16.5" thickTop="1" thickBot="1" x14ac:dyDescent="0.3">
      <c r="A37" s="186"/>
      <c r="B37" s="187"/>
      <c r="C37" s="187" t="s">
        <v>150</v>
      </c>
      <c r="D37" s="187"/>
      <c r="E37" s="187"/>
      <c r="F37" s="187"/>
      <c r="G37" s="187"/>
      <c r="H37" s="187"/>
      <c r="I37" s="187"/>
      <c r="J37" s="188"/>
      <c r="K37" s="187"/>
      <c r="L37" s="159"/>
      <c r="M37" s="186"/>
      <c r="N37" s="187"/>
      <c r="O37" s="187" t="s">
        <v>139</v>
      </c>
      <c r="P37" s="187"/>
      <c r="Q37" s="187"/>
      <c r="R37" s="187"/>
      <c r="S37" s="187"/>
      <c r="T37" s="187"/>
      <c r="U37" s="187"/>
      <c r="V37" s="188"/>
    </row>
    <row r="38" spans="1:22" x14ac:dyDescent="0.25">
      <c r="L38" s="159"/>
    </row>
    <row r="39" spans="1:22" ht="15.75" thickBot="1" x14ac:dyDescent="0.3">
      <c r="B39" s="189" t="s">
        <v>140</v>
      </c>
      <c r="C39" s="185">
        <f>C36+C32+C28+C24+C20+C13+C9+C5</f>
        <v>9521.8649999999998</v>
      </c>
      <c r="F39" s="320">
        <f>F36+F32+F28+F24+F20+F13+F9+F5</f>
        <v>18856.215</v>
      </c>
      <c r="G39" s="320"/>
      <c r="J39" s="190">
        <f>J36+J32+J28+J24+J20+J13+J9+J5</f>
        <v>9318.15</v>
      </c>
      <c r="L39" s="159"/>
      <c r="N39" s="189" t="s">
        <v>140</v>
      </c>
      <c r="O39" s="185">
        <f>O36+O32+O28+O24+O20+O13+O9+O5</f>
        <v>12401.865</v>
      </c>
      <c r="R39" s="320">
        <f>R36+R32+R28+R24+R20+R13+R9+R5</f>
        <v>21736.215</v>
      </c>
      <c r="S39" s="320"/>
      <c r="V39" s="190">
        <f>V36+V32+V28+V24+V20+V13+V9+V5</f>
        <v>9318.15</v>
      </c>
    </row>
    <row r="40" spans="1:22" ht="15.75" thickTop="1" x14ac:dyDescent="0.25">
      <c r="C40" s="191" t="s">
        <v>123</v>
      </c>
      <c r="F40" s="321"/>
      <c r="G40" s="321"/>
      <c r="J40" s="192" t="s">
        <v>124</v>
      </c>
      <c r="L40" s="159"/>
      <c r="O40" s="191" t="s">
        <v>123</v>
      </c>
      <c r="R40" s="321"/>
      <c r="S40" s="321"/>
      <c r="V40" s="192" t="s">
        <v>124</v>
      </c>
    </row>
    <row r="41" spans="1:22" x14ac:dyDescent="0.25">
      <c r="F41" s="322"/>
      <c r="G41" s="322"/>
      <c r="L41" s="159"/>
      <c r="R41" s="322"/>
      <c r="S41" s="322"/>
    </row>
    <row r="42" spans="1:22" x14ac:dyDescent="0.25">
      <c r="A42" s="318" t="s">
        <v>147</v>
      </c>
      <c r="L42" s="159"/>
    </row>
    <row r="43" spans="1:22" ht="16.5" customHeight="1" x14ac:dyDescent="0.25">
      <c r="A43" s="318"/>
      <c r="B43" s="156"/>
      <c r="L43" s="159"/>
    </row>
    <row r="44" spans="1:22" ht="15.75" customHeight="1" x14ac:dyDescent="0.25">
      <c r="A44" s="318"/>
      <c r="B44" s="156"/>
      <c r="L44" s="159"/>
    </row>
    <row r="45" spans="1:22" ht="15" customHeight="1" x14ac:dyDescent="0.25">
      <c r="A45" s="318"/>
      <c r="B45" s="156"/>
      <c r="L45" s="159"/>
    </row>
    <row r="46" spans="1:22" ht="15" customHeight="1" x14ac:dyDescent="0.25">
      <c r="A46" s="156"/>
      <c r="B46" s="156"/>
      <c r="L46" s="159"/>
    </row>
    <row r="47" spans="1:22" x14ac:dyDescent="0.25">
      <c r="B47" s="156"/>
      <c r="L47" s="159"/>
    </row>
    <row r="48" spans="1:22" x14ac:dyDescent="0.25">
      <c r="B48" s="156"/>
    </row>
  </sheetData>
  <sheetProtection formatCells="0" formatColumns="0" formatRows="0" insertColumns="0" insertRows="0" insertHyperlinks="0" deleteColumns="0" deleteRows="0" sort="0" autoFilter="0" pivotTables="0"/>
  <customSheetViews>
    <customSheetView guid="{A7FC6B3A-88A3-4125-AE95-7125DCE03454}" scale="80">
      <selection activeCell="A10" sqref="A10"/>
      <pageMargins left="0.7" right="0.7" top="0.78740157499999996" bottom="0.78740157499999996" header="0.3" footer="0.3"/>
      <pageSetup paperSize="9" orientation="portrait" r:id="rId1"/>
    </customSheetView>
    <customSheetView guid="{1615BAB0-B4BA-46C9-BD31-F141C80DF499}" scale="80">
      <selection activeCell="A31" sqref="A31"/>
      <pageMargins left="0.7" right="0.7" top="0.78740157499999996" bottom="0.78740157499999996" header="0.3" footer="0.3"/>
      <pageSetup paperSize="9" orientation="portrait" r:id="rId2"/>
    </customSheetView>
  </customSheetViews>
  <mergeCells count="63">
    <mergeCell ref="F36:G36"/>
    <mergeCell ref="R27:S27"/>
    <mergeCell ref="R28:S28"/>
    <mergeCell ref="A2:A3"/>
    <mergeCell ref="E11:H11"/>
    <mergeCell ref="F12:G12"/>
    <mergeCell ref="A4:A5"/>
    <mergeCell ref="A8:A9"/>
    <mergeCell ref="F9:G9"/>
    <mergeCell ref="E3:H3"/>
    <mergeCell ref="F4:G4"/>
    <mergeCell ref="E7:H7"/>
    <mergeCell ref="F8:G8"/>
    <mergeCell ref="F5:G5"/>
    <mergeCell ref="R20:S20"/>
    <mergeCell ref="Q22:T22"/>
    <mergeCell ref="R23:S23"/>
    <mergeCell ref="R24:S24"/>
    <mergeCell ref="Q26:T26"/>
    <mergeCell ref="E1:H1"/>
    <mergeCell ref="F13:G13"/>
    <mergeCell ref="F17:G17"/>
    <mergeCell ref="Q7:T7"/>
    <mergeCell ref="Q1:T1"/>
    <mergeCell ref="Q3:T3"/>
    <mergeCell ref="M4:M5"/>
    <mergeCell ref="R4:S4"/>
    <mergeCell ref="R5:S5"/>
    <mergeCell ref="R8:S8"/>
    <mergeCell ref="R9:S9"/>
    <mergeCell ref="E34:H34"/>
    <mergeCell ref="F35:G35"/>
    <mergeCell ref="F18:G18"/>
    <mergeCell ref="E22:H22"/>
    <mergeCell ref="F23:G23"/>
    <mergeCell ref="E26:H26"/>
    <mergeCell ref="F27:G27"/>
    <mergeCell ref="E30:H30"/>
    <mergeCell ref="F20:G20"/>
    <mergeCell ref="F24:G24"/>
    <mergeCell ref="F28:G28"/>
    <mergeCell ref="F32:G32"/>
    <mergeCell ref="Q11:T11"/>
    <mergeCell ref="R12:S12"/>
    <mergeCell ref="M11:M14"/>
    <mergeCell ref="R13:S13"/>
    <mergeCell ref="A11:A14"/>
    <mergeCell ref="E15:H15"/>
    <mergeCell ref="R17:S17"/>
    <mergeCell ref="Q15:T15"/>
    <mergeCell ref="R18:S18"/>
    <mergeCell ref="A42:A45"/>
    <mergeCell ref="R36:S36"/>
    <mergeCell ref="R39:S40"/>
    <mergeCell ref="R41:S41"/>
    <mergeCell ref="Q30:T30"/>
    <mergeCell ref="R31:S31"/>
    <mergeCell ref="R32:S32"/>
    <mergeCell ref="Q34:T34"/>
    <mergeCell ref="R35:S35"/>
    <mergeCell ref="F41:G41"/>
    <mergeCell ref="F39:G40"/>
    <mergeCell ref="F31:G31"/>
  </mergeCells>
  <dataValidations count="1">
    <dataValidation type="list" allowBlank="1" showInputMessage="1" showErrorMessage="1" sqref="A2:A3">
      <formula1>$M$2:$N$2</formula1>
    </dataValidation>
  </dataValidations>
  <pageMargins left="0.7" right="0.7" top="0.78740157499999996" bottom="0.78740157499999996" header="0.3" footer="0.3"/>
  <pageSetup paperSize="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Info</vt:lpstr>
      <vt:lpstr>Was koste ich als Arbeitnehmer</vt:lpstr>
      <vt:lpstr>Welcher Preis ist realistisch</vt:lpstr>
      <vt:lpstr>Sozialversicherungsinfo</vt:lpstr>
      <vt:lpstr>autorinfo</vt:lpstr>
      <vt:lpstr>Info!Druckbereich</vt:lpstr>
      <vt:lpstr>'Was koste ich als Arbeitnehmer'!Druckbereich</vt:lpstr>
      <vt:lpstr>'Welcher Preis ist realistisch'!Druckbereich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RBC-Ralf Beinbrecht Consulting</dc:creator>
  <cp:lastModifiedBy>RBC-Ralf Beinbrecht Consulting</cp:lastModifiedBy>
  <dcterms:created xsi:type="dcterms:W3CDTF">2012-08-19T09:15:30Z</dcterms:created>
  <dcterms:modified xsi:type="dcterms:W3CDTF">2012-09-24T05:29:26Z</dcterms:modified>
</cp:coreProperties>
</file>